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ICIPIO DE GIRARDOTA 2\YERMAN FEB 23 PROCESOS\SGD GIRARDOTA Marzo 12\Gestión Infraestructura OK\Formatos\"/>
    </mc:Choice>
  </mc:AlternateContent>
  <bookViews>
    <workbookView xWindow="0" yWindow="0" windowWidth="20490" windowHeight="7050" tabRatio="577"/>
  </bookViews>
  <sheets>
    <sheet name="ANÁLISIS DE PRECIOS UNITARIOS" sheetId="12" r:id="rId1"/>
  </sheets>
  <externalReferences>
    <externalReference r:id="rId2"/>
  </externalReferences>
  <definedNames>
    <definedName name="_xlnm.Print_Area" localSheetId="0">'ANÁLISIS DE PRECIOS UNITARIOS'!$A$1:$L$92</definedName>
    <definedName name="Materiales">[1]Materiales!$B$5:$D$152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2" l="1"/>
  <c r="H55" i="12"/>
  <c r="H56" i="12"/>
  <c r="H57" i="12"/>
  <c r="H58" i="12"/>
  <c r="H59" i="12"/>
  <c r="H60" i="12"/>
  <c r="H53" i="12"/>
  <c r="G54" i="12"/>
  <c r="G55" i="12"/>
  <c r="G56" i="12"/>
  <c r="G57" i="12"/>
  <c r="G58" i="12"/>
  <c r="G59" i="12"/>
  <c r="G60" i="12"/>
  <c r="G53" i="12"/>
  <c r="J35" i="12"/>
  <c r="J36" i="12"/>
  <c r="J37" i="12"/>
  <c r="J38" i="12"/>
  <c r="J39" i="12"/>
  <c r="J40" i="12"/>
  <c r="J41" i="12"/>
  <c r="J34" i="12"/>
  <c r="F35" i="12"/>
  <c r="F36" i="12"/>
  <c r="F37" i="12"/>
  <c r="F38" i="12"/>
  <c r="F39" i="12"/>
  <c r="F40" i="12"/>
  <c r="F41" i="12"/>
  <c r="F34" i="12"/>
  <c r="J29" i="12"/>
  <c r="J23" i="12"/>
  <c r="J24" i="12"/>
  <c r="J25" i="12"/>
  <c r="J26" i="12"/>
  <c r="J27" i="12"/>
  <c r="J28" i="12"/>
  <c r="J22" i="12"/>
  <c r="F23" i="12"/>
  <c r="F24" i="12"/>
  <c r="F25" i="12"/>
  <c r="F26" i="12"/>
  <c r="F27" i="12"/>
  <c r="F28" i="12"/>
  <c r="F29" i="12"/>
  <c r="F22" i="12"/>
  <c r="H12" i="12"/>
  <c r="H13" i="12"/>
  <c r="H14" i="12"/>
  <c r="H15" i="12"/>
  <c r="H16" i="12"/>
  <c r="H17" i="12"/>
  <c r="H11" i="12"/>
  <c r="F12" i="12"/>
  <c r="F13" i="12"/>
  <c r="F14" i="12"/>
  <c r="F15" i="12"/>
  <c r="F16" i="12"/>
  <c r="F17" i="12"/>
  <c r="F11" i="12"/>
  <c r="I53" i="12" l="1"/>
  <c r="L53" i="12" l="1"/>
  <c r="I60" i="12"/>
  <c r="L60" i="12" s="1"/>
  <c r="I59" i="12"/>
  <c r="L59" i="12" s="1"/>
  <c r="I58" i="12"/>
  <c r="L58" i="12" s="1"/>
  <c r="I57" i="12"/>
  <c r="L57" i="12" s="1"/>
  <c r="I56" i="12"/>
  <c r="L56" i="12" s="1"/>
  <c r="I55" i="12"/>
  <c r="L55" i="12" s="1"/>
  <c r="I54" i="12"/>
  <c r="L54" i="12" s="1"/>
  <c r="I41" i="12"/>
  <c r="L41" i="12" s="1"/>
  <c r="I40" i="12"/>
  <c r="L40" i="12" s="1"/>
  <c r="I39" i="12"/>
  <c r="L39" i="12" s="1"/>
  <c r="I38" i="12"/>
  <c r="L38" i="12" s="1"/>
  <c r="I37" i="12"/>
  <c r="L37" i="12" s="1"/>
  <c r="I36" i="12"/>
  <c r="L36" i="12" s="1"/>
  <c r="I35" i="12"/>
  <c r="L35" i="12" s="1"/>
  <c r="I34" i="12"/>
  <c r="L34" i="12" s="1"/>
  <c r="L29" i="12"/>
  <c r="L28" i="12"/>
  <c r="L27" i="12"/>
  <c r="L26" i="12"/>
  <c r="L25" i="12"/>
  <c r="L24" i="12"/>
  <c r="L23" i="12"/>
  <c r="L22" i="12"/>
  <c r="L17" i="12"/>
  <c r="L16" i="12"/>
  <c r="L15" i="12"/>
  <c r="L14" i="12"/>
  <c r="L13" i="12"/>
  <c r="L12" i="12"/>
  <c r="L11" i="12"/>
  <c r="L30" i="12" l="1"/>
  <c r="L42" i="12"/>
  <c r="L61" i="12"/>
  <c r="H10" i="12" s="1"/>
  <c r="L10" i="12" s="1"/>
  <c r="L18" i="12" l="1"/>
  <c r="L63" i="12" s="1"/>
</calcChain>
</file>

<file path=xl/sharedStrings.xml><?xml version="1.0" encoding="utf-8"?>
<sst xmlns="http://schemas.openxmlformats.org/spreadsheetml/2006/main" count="64" uniqueCount="47">
  <si>
    <t>DESCRIPCIÓN</t>
  </si>
  <si>
    <t>%</t>
  </si>
  <si>
    <t>UNIDAD</t>
  </si>
  <si>
    <t>CANTIDAD</t>
  </si>
  <si>
    <t>JORNAL</t>
  </si>
  <si>
    <t>VR. UNITARIO</t>
  </si>
  <si>
    <t>VR. TOTAL</t>
  </si>
  <si>
    <t>TARIFA</t>
  </si>
  <si>
    <t>ANÁLISIS DE PRECIOS UNITARIOS</t>
  </si>
  <si>
    <t>I. EQUIPOS Y HERRAMIENTAS</t>
  </si>
  <si>
    <t>RENDIMIENTO</t>
  </si>
  <si>
    <t>Herramienta Menor (% M.O)</t>
  </si>
  <si>
    <t>SUB TOTAL EQUIPOS Y HERRAMIENTAS ($)</t>
  </si>
  <si>
    <t>II. MATERIALES</t>
  </si>
  <si>
    <t>PRECIO UNITARIO</t>
  </si>
  <si>
    <t>SUB TOTAL MATERIALES ($)</t>
  </si>
  <si>
    <t>III. TRANSPORTES</t>
  </si>
  <si>
    <t>CANTIDAD (1)</t>
  </si>
  <si>
    <t>DISTANCIA (2)</t>
  </si>
  <si>
    <t>(1) * (2)</t>
  </si>
  <si>
    <t>VR.UNITARIO</t>
  </si>
  <si>
    <t>SUB TOTAL TRANSPORTES ($)</t>
  </si>
  <si>
    <t>IV. MANO DE OBRA</t>
  </si>
  <si>
    <t>PRESTACIONES (%)</t>
  </si>
  <si>
    <t>JORNAL TOTAL</t>
  </si>
  <si>
    <t>SUB TOTAL MANO DE OBRA ($)</t>
  </si>
  <si>
    <t>TOTAL COSTO DIRECTO ($)</t>
  </si>
  <si>
    <t>Código: X-XX-X-000</t>
  </si>
  <si>
    <t>Versión: 01</t>
  </si>
  <si>
    <t>Fecha: 00-00-2020</t>
  </si>
  <si>
    <t>ÍTEM</t>
  </si>
  <si>
    <t>Página 1 de 2</t>
  </si>
  <si>
    <t>Página 2 de 2</t>
  </si>
  <si>
    <t>XXX</t>
  </si>
  <si>
    <t xml:space="preserve">             XXX</t>
  </si>
  <si>
    <t xml:space="preserve">             Contratista de Obra                                           </t>
  </si>
  <si>
    <t xml:space="preserve">R.L. CONSORCIO/UNIÓN TEMPORAL XXX              </t>
  </si>
  <si>
    <t xml:space="preserve">Interventoría Externa </t>
  </si>
  <si>
    <t>____________________________________________</t>
  </si>
  <si>
    <t>Secretario/a de Infraestructura</t>
  </si>
  <si>
    <t>Municipio de Girardota</t>
  </si>
  <si>
    <t xml:space="preserve">             P.U Secretaría de Infraestructura</t>
  </si>
  <si>
    <t xml:space="preserve">             Supervisor/a Interno/a Delegado/a</t>
  </si>
  <si>
    <t xml:space="preserve">             R.L. CONSORCIO/UNIÓN TEMPORAL XXX </t>
  </si>
  <si>
    <t>_____________________________________________</t>
  </si>
  <si>
    <t>Código: M-GI-F-002</t>
  </si>
  <si>
    <t>Fecha: 01-03-2021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</si>
</sst>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&quot;$&quot;\ * #,##0_-;\-&quot;$&quot;\ * #,##0_-;_-&quot;$&quot;\ * &quot;-&quot;_-;_-@_-"/>
    <numFmt numFmtId="43" formatCode="_-* #,##0.00_-;\-* #,##0.00_-;_-* &quot;-&quot;??_-;_-@_-"/>
    <numFmt numFmtId="164" formatCode="&quot;$&quot;#,##0.00;[Red]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[$$-240A]\ #,##0.00"/>
    <numFmt numFmtId="170" formatCode="_-* #,##0.00\ [$€]_-;\-* #,##0.00\ [$€]_-;_-* &quot;-&quot;??\ [$€]_-;_-@_-"/>
    <numFmt numFmtId="171" formatCode="_ * #,##0.00_ ;_ * \-#,##0.00_ ;_ * &quot;-&quot;??_ ;_ @_ "/>
    <numFmt numFmtId="172" formatCode="_-* #,##0.00\ _P_t_s_-;\-* #,##0.00\ _P_t_s_-;_-* &quot;-&quot;??\ _P_t_s_-;_-@_-"/>
    <numFmt numFmtId="173" formatCode="&quot;$&quot;\ #,##0.00;[Red]&quot;$&quot;\ \-#,##0.00"/>
    <numFmt numFmtId="174" formatCode="_-* #,##0.00\ _p_t_a_-;\-* #,##0.00\ _p_t_a_-;_-* &quot;-&quot;??\ _p_t_a_-;_-@_-"/>
    <numFmt numFmtId="175" formatCode="&quot;$&quot;\ #,##0.00;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_-* #,##0.00\ &quot;pta&quot;_-;\-* #,##0.00\ &quot;pta&quot;_-;_-* &quot;-&quot;??\ &quot;pta&quot;_-;_-@_-"/>
    <numFmt numFmtId="179" formatCode="General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8"/>
      <name val="Arial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b/>
      <i/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ahoma"/>
      <family val="2"/>
    </font>
    <font>
      <sz val="10"/>
      <name val="Myriad Pro"/>
    </font>
    <font>
      <sz val="10"/>
      <name val="Courier"/>
      <family val="3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name val="MS Sans Serif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3" fontId="5" fillId="0" borderId="0">
      <alignment horizontal="center" vertical="center"/>
    </xf>
    <xf numFmtId="0" fontId="8" fillId="3" borderId="0" applyNumberFormat="0" applyBorder="0" applyAlignment="0" applyProtection="0"/>
    <xf numFmtId="0" fontId="9" fillId="20" borderId="12" applyNumberFormat="0" applyAlignment="0" applyProtection="0"/>
    <xf numFmtId="177" fontId="4" fillId="0" borderId="0" applyFill="0" applyBorder="0" applyAlignment="0" applyProtection="0"/>
    <xf numFmtId="0" fontId="10" fillId="0" borderId="0">
      <alignment horizontal="left" vertical="top"/>
    </xf>
    <xf numFmtId="0" fontId="11" fillId="0" borderId="0"/>
    <xf numFmtId="170" fontId="4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0">
      <alignment horizontal="centerContinuous"/>
    </xf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Protection="0"/>
    <xf numFmtId="171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19" fillId="0" borderId="0"/>
    <xf numFmtId="0" fontId="4" fillId="0" borderId="0"/>
    <xf numFmtId="0" fontId="4" fillId="0" borderId="0"/>
    <xf numFmtId="0" fontId="4" fillId="0" borderId="0"/>
    <xf numFmtId="0" fontId="3" fillId="0" borderId="0"/>
    <xf numFmtId="3" fontId="3" fillId="0" borderId="0"/>
    <xf numFmtId="3" fontId="3" fillId="0" borderId="0"/>
    <xf numFmtId="0" fontId="3" fillId="0" borderId="0"/>
    <xf numFmtId="0" fontId="20" fillId="0" borderId="0"/>
    <xf numFmtId="3" fontId="3" fillId="0" borderId="0"/>
    <xf numFmtId="3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25" fillId="0" borderId="0"/>
    <xf numFmtId="0" fontId="1" fillId="0" borderId="0"/>
    <xf numFmtId="0" fontId="4" fillId="0" borderId="0"/>
    <xf numFmtId="0" fontId="21" fillId="20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2" fillId="0" borderId="8" applyBorder="0">
      <alignment horizontal="center"/>
    </xf>
    <xf numFmtId="0" fontId="23" fillId="0" borderId="0" applyNumberFormat="0" applyFill="0" applyBorder="0" applyAlignment="0" applyProtection="0"/>
    <xf numFmtId="0" fontId="2" fillId="0" borderId="0">
      <alignment horizontal="left" vertical="top"/>
    </xf>
    <xf numFmtId="0" fontId="4" fillId="0" borderId="0">
      <alignment horizontal="left" vertical="top"/>
    </xf>
    <xf numFmtId="0" fontId="24" fillId="0" borderId="0">
      <alignment horizontal="left" vertical="top"/>
    </xf>
    <xf numFmtId="0" fontId="22" fillId="0" borderId="0">
      <alignment horizontal="left" vertical="top"/>
    </xf>
    <xf numFmtId="176" fontId="27" fillId="0" borderId="0" applyFill="0" applyBorder="0" applyAlignment="0" applyProtection="0"/>
    <xf numFmtId="0" fontId="30" fillId="0" borderId="0"/>
    <xf numFmtId="0" fontId="31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29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65" fontId="29" fillId="0" borderId="7" xfId="144" applyFont="1" applyBorder="1" applyAlignment="1">
      <alignment horizontal="center" vertical="center"/>
    </xf>
    <xf numFmtId="165" fontId="28" fillId="0" borderId="4" xfId="144" applyFont="1" applyBorder="1" applyAlignment="1">
      <alignment horizontal="center" vertical="center"/>
    </xf>
    <xf numFmtId="165" fontId="28" fillId="0" borderId="4" xfId="144" applyFont="1" applyFill="1" applyBorder="1" applyAlignment="1">
      <alignment horizontal="center" vertical="center"/>
    </xf>
    <xf numFmtId="43" fontId="29" fillId="0" borderId="17" xfId="0" applyNumberFormat="1" applyFont="1" applyBorder="1" applyAlignment="1">
      <alignment horizontal="center" vertical="center"/>
    </xf>
    <xf numFmtId="165" fontId="29" fillId="0" borderId="17" xfId="144" applyFont="1" applyBorder="1" applyAlignment="1">
      <alignment horizontal="center" vertical="center"/>
    </xf>
    <xf numFmtId="9" fontId="29" fillId="0" borderId="17" xfId="1" applyFont="1" applyBorder="1" applyAlignment="1">
      <alignment horizontal="center" vertical="center"/>
    </xf>
    <xf numFmtId="165" fontId="28" fillId="0" borderId="10" xfId="144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65" fontId="29" fillId="0" borderId="17" xfId="144" applyFont="1" applyBorder="1" applyAlignment="1">
      <alignment horizontal="center" vertical="center"/>
    </xf>
    <xf numFmtId="0" fontId="28" fillId="22" borderId="2" xfId="0" applyFont="1" applyFill="1" applyBorder="1" applyAlignment="1">
      <alignment horizontal="center" vertical="center"/>
    </xf>
    <xf numFmtId="0" fontId="28" fillId="21" borderId="1" xfId="0" applyFont="1" applyFill="1" applyBorder="1" applyAlignment="1">
      <alignment horizontal="center" vertical="center"/>
    </xf>
    <xf numFmtId="0" fontId="28" fillId="21" borderId="2" xfId="0" applyFont="1" applyFill="1" applyBorder="1" applyAlignment="1">
      <alignment horizontal="center" vertical="center"/>
    </xf>
    <xf numFmtId="0" fontId="28" fillId="22" borderId="18" xfId="0" applyFont="1" applyFill="1" applyBorder="1" applyAlignment="1">
      <alignment horizontal="center" vertical="center"/>
    </xf>
    <xf numFmtId="165" fontId="28" fillId="0" borderId="0" xfId="144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8" fillId="0" borderId="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21" borderId="9" xfId="0" applyFont="1" applyFill="1" applyBorder="1" applyAlignment="1">
      <alignment horizontal="center" vertical="center"/>
    </xf>
    <xf numFmtId="0" fontId="28" fillId="21" borderId="28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8" fillId="22" borderId="18" xfId="0" applyFont="1" applyFill="1" applyBorder="1" applyAlignment="1">
      <alignment horizontal="center" vertical="center"/>
    </xf>
    <xf numFmtId="0" fontId="28" fillId="21" borderId="11" xfId="0" applyFont="1" applyFill="1" applyBorder="1" applyAlignment="1">
      <alignment horizontal="center" vertical="center"/>
    </xf>
    <xf numFmtId="0" fontId="28" fillId="21" borderId="24" xfId="0" applyFont="1" applyFill="1" applyBorder="1" applyAlignment="1">
      <alignment horizontal="center" vertical="center"/>
    </xf>
    <xf numFmtId="0" fontId="28" fillId="21" borderId="25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9" fillId="0" borderId="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65" fontId="29" fillId="0" borderId="17" xfId="144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8" fillId="22" borderId="3" xfId="0" applyFont="1" applyFill="1" applyBorder="1" applyAlignment="1">
      <alignment horizontal="center" vertical="center"/>
    </xf>
    <xf numFmtId="0" fontId="28" fillId="22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left" vertical="center"/>
    </xf>
    <xf numFmtId="42" fontId="29" fillId="0" borderId="17" xfId="0" applyNumberFormat="1" applyFont="1" applyBorder="1" applyAlignment="1">
      <alignment horizontal="center" vertical="center"/>
    </xf>
    <xf numFmtId="0" fontId="28" fillId="22" borderId="9" xfId="0" applyFont="1" applyFill="1" applyBorder="1" applyAlignment="1">
      <alignment horizontal="center" vertical="center"/>
    </xf>
    <xf numFmtId="0" fontId="28" fillId="22" borderId="2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145">
    <cellStyle name="%" xfId="3"/>
    <cellStyle name="%_ANEXO #7.ITEMS INSTALS. ELECTRICAS GECOLSA 2a.ETAPA." xfId="4"/>
    <cellStyle name="%_Plaza Mayor N 006 2077 DOC95_ANEXO 456" xfId="5"/>
    <cellStyle name="_Book2" xfId="2"/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CTAS" xfId="42"/>
    <cellStyle name="Bad" xfId="43"/>
    <cellStyle name="Calculation" xfId="44"/>
    <cellStyle name="Currency 2" xfId="45"/>
    <cellStyle name="Ecuación" xfId="46"/>
    <cellStyle name="Estilo 1" xfId="47"/>
    <cellStyle name="Euro" xfId="48"/>
    <cellStyle name="Excel Built-in Normal 1" xfId="49"/>
    <cellStyle name="Excel Built-in Normal 1 2" xfId="50"/>
    <cellStyle name="Explanatory Text" xfId="51"/>
    <cellStyle name="FIGURA" xfId="52"/>
    <cellStyle name="Heading 1" xfId="53"/>
    <cellStyle name="Heading 2" xfId="54"/>
    <cellStyle name="Heading 3" xfId="55"/>
    <cellStyle name="Millares 10" xfId="57"/>
    <cellStyle name="Millares 10 2" xfId="58"/>
    <cellStyle name="Millares 11" xfId="56"/>
    <cellStyle name="Millares 2" xfId="59"/>
    <cellStyle name="Millares 2 62 2" xfId="60"/>
    <cellStyle name="Millares 20" xfId="61"/>
    <cellStyle name="Millares 3" xfId="62"/>
    <cellStyle name="Millares 4" xfId="63"/>
    <cellStyle name="Millares 5" xfId="64"/>
    <cellStyle name="Millares 6" xfId="65"/>
    <cellStyle name="Millares 7" xfId="66"/>
    <cellStyle name="Millares 8" xfId="67"/>
    <cellStyle name="Millares 8 2" xfId="68"/>
    <cellStyle name="Millares 8 2 2" xfId="69"/>
    <cellStyle name="Millares 9" xfId="70"/>
    <cellStyle name="Moneda [0]" xfId="144" builtinId="7"/>
    <cellStyle name="Moneda [0] 10" xfId="73"/>
    <cellStyle name="Moneda [0] 11" xfId="74"/>
    <cellStyle name="Moneda [0] 14" xfId="75"/>
    <cellStyle name="Moneda [0] 2" xfId="76"/>
    <cellStyle name="Moneda [0] 3" xfId="77"/>
    <cellStyle name="Moneda [0] 4" xfId="72"/>
    <cellStyle name="Moneda 10" xfId="141"/>
    <cellStyle name="Moneda 2" xfId="78"/>
    <cellStyle name="Moneda 2 2" xfId="79"/>
    <cellStyle name="Moneda 2 2 14" xfId="80"/>
    <cellStyle name="Moneda 2 2 2" xfId="81"/>
    <cellStyle name="Moneda 2 3" xfId="82"/>
    <cellStyle name="Moneda 3" xfId="83"/>
    <cellStyle name="Moneda 4" xfId="84"/>
    <cellStyle name="Moneda 5" xfId="85"/>
    <cellStyle name="Moneda 6" xfId="86"/>
    <cellStyle name="Moneda 7" xfId="87"/>
    <cellStyle name="Moneda 8" xfId="88"/>
    <cellStyle name="Moneda 8 2" xfId="89"/>
    <cellStyle name="Moneda 8 2 2" xfId="90"/>
    <cellStyle name="Moneda 9" xfId="71"/>
    <cellStyle name="Moneda0" xfId="91"/>
    <cellStyle name="Normal" xfId="0" builtinId="0"/>
    <cellStyle name="Normal 10" xfId="92"/>
    <cellStyle name="Normal 11" xfId="93"/>
    <cellStyle name="Normal 11 2" xfId="94"/>
    <cellStyle name="Normal 11 2 2" xfId="95"/>
    <cellStyle name="Normal 12" xfId="96"/>
    <cellStyle name="Normal 12 2" xfId="97"/>
    <cellStyle name="Normal 17" xfId="142"/>
    <cellStyle name="Normal 2" xfId="98"/>
    <cellStyle name="Normal 2 16 2" xfId="99"/>
    <cellStyle name="Normal 2 2" xfId="100"/>
    <cellStyle name="Normal 2 2 2" xfId="101"/>
    <cellStyle name="Normal 2 3" xfId="102"/>
    <cellStyle name="Normal 2_PTO-02060-PARQUE BIBLIOTECA SAN CRISTOBAL" xfId="103"/>
    <cellStyle name="Normal 22" xfId="104"/>
    <cellStyle name="Normal 23" xfId="105"/>
    <cellStyle name="Normal 24" xfId="106"/>
    <cellStyle name="Normal 27" xfId="107"/>
    <cellStyle name="Normal 3" xfId="108"/>
    <cellStyle name="Normal 3 2" xfId="109"/>
    <cellStyle name="Normal 4" xfId="110"/>
    <cellStyle name="Normal 4 2" xfId="111"/>
    <cellStyle name="Normal 4 38" xfId="143"/>
    <cellStyle name="Normal 5" xfId="112"/>
    <cellStyle name="Normal 5 2" xfId="113"/>
    <cellStyle name="Normal 5 2 2" xfId="114"/>
    <cellStyle name="Normal 5 3" xfId="115"/>
    <cellStyle name="Normal 6" xfId="116"/>
    <cellStyle name="Normal 6 2" xfId="117"/>
    <cellStyle name="Normal 6 2 2" xfId="118"/>
    <cellStyle name="Normal 7" xfId="119"/>
    <cellStyle name="Normal 7 2" xfId="120"/>
    <cellStyle name="Normal 75" xfId="121"/>
    <cellStyle name="Normal 75 2" xfId="122"/>
    <cellStyle name="Normal 8" xfId="123"/>
    <cellStyle name="Normal 84" xfId="124"/>
    <cellStyle name="Normal 88" xfId="125"/>
    <cellStyle name="Normal 9" xfId="126"/>
    <cellStyle name="Output" xfId="127"/>
    <cellStyle name="Porcentaje" xfId="1" builtinId="5"/>
    <cellStyle name="Porcentaje 2" xfId="128"/>
    <cellStyle name="Porcentaje 2 2" xfId="129"/>
    <cellStyle name="Porcentaje 2 2 2" xfId="130"/>
    <cellStyle name="Porcentaje 3" xfId="131"/>
    <cellStyle name="Porcentual 2" xfId="132"/>
    <cellStyle name="Porcentual 2 3 14" xfId="133"/>
    <cellStyle name="Punto0" xfId="134"/>
    <cellStyle name="Tit. tabla" xfId="135"/>
    <cellStyle name="Title" xfId="136"/>
    <cellStyle name="TITULO 1" xfId="137"/>
    <cellStyle name="TITULO 2" xfId="138"/>
    <cellStyle name="TITULO 3" xfId="139"/>
    <cellStyle name="Viñeta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152400</xdr:rowOff>
    </xdr:from>
    <xdr:to>
      <xdr:col>1</xdr:col>
      <xdr:colOff>638175</xdr:colOff>
      <xdr:row>2</xdr:row>
      <xdr:rowOff>238125</xdr:rowOff>
    </xdr:to>
    <xdr:pic>
      <xdr:nvPicPr>
        <xdr:cNvPr id="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29" t="13754" r="3641" b="14648"/>
        <a:stretch>
          <a:fillRect/>
        </a:stretch>
      </xdr:blipFill>
      <xdr:spPr bwMode="auto">
        <a:xfrm>
          <a:off x="85725" y="152400"/>
          <a:ext cx="98314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238125</xdr:colOff>
      <xdr:row>0</xdr:row>
      <xdr:rowOff>161925</xdr:rowOff>
    </xdr:from>
    <xdr:to>
      <xdr:col>11</xdr:col>
      <xdr:colOff>962025</xdr:colOff>
      <xdr:row>2</xdr:row>
      <xdr:rowOff>257175</xdr:rowOff>
    </xdr:to>
    <xdr:pic>
      <xdr:nvPicPr>
        <xdr:cNvPr id="9" name="Imagen 1" descr="C:\Users\paola.azcarate\Pictures\Logo - Girardota con Calidad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61925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46</xdr:row>
      <xdr:rowOff>152400</xdr:rowOff>
    </xdr:from>
    <xdr:to>
      <xdr:col>1</xdr:col>
      <xdr:colOff>638175</xdr:colOff>
      <xdr:row>48</xdr:row>
      <xdr:rowOff>238125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29" t="13754" r="3641" b="14648"/>
        <a:stretch>
          <a:fillRect/>
        </a:stretch>
      </xdr:blipFill>
      <xdr:spPr bwMode="auto">
        <a:xfrm>
          <a:off x="85725" y="152400"/>
          <a:ext cx="98314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238125</xdr:colOff>
      <xdr:row>46</xdr:row>
      <xdr:rowOff>161925</xdr:rowOff>
    </xdr:from>
    <xdr:to>
      <xdr:col>11</xdr:col>
      <xdr:colOff>962025</xdr:colOff>
      <xdr:row>48</xdr:row>
      <xdr:rowOff>257175</xdr:rowOff>
    </xdr:to>
    <xdr:pic>
      <xdr:nvPicPr>
        <xdr:cNvPr id="11" name="Imagen 1" descr="C:\Users\paola.azcarate\Pictures\Logo - Girardota con Calidad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147" y="161925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NOVA1\Desktop\INFRAESTRUCTURA\BASE%20DE%20DATOS\Tarifario%20-%20Costos%20Directos%20Presupuestos%20de%20Obra%20P&#250;blica%20(version%20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ja1"/>
      <sheetName val="Actividades"/>
      <sheetName val="APUs"/>
      <sheetName val="Materiales"/>
      <sheetName val="Equipo"/>
      <sheetName val="Mano de obra"/>
      <sheetName val="Transporte "/>
      <sheetName val="APUs Subanálisis"/>
      <sheetName val="Capitulos definidos"/>
      <sheetName val="APUS obraextra"/>
      <sheetName val="Tarifario"/>
    </sheetNames>
    <sheetDataSet>
      <sheetData sheetId="0"/>
      <sheetData sheetId="1"/>
      <sheetData sheetId="2"/>
      <sheetData sheetId="3"/>
      <sheetData sheetId="4">
        <row r="5">
          <cell r="B5" t="str">
            <v>Descripción</v>
          </cell>
          <cell r="C5" t="str">
            <v>Und</v>
          </cell>
          <cell r="D5" t="str">
            <v>Precio unitario</v>
          </cell>
        </row>
        <row r="6">
          <cell r="B6" t="str">
            <v>Varilla 1/2" para anclajes</v>
          </cell>
          <cell r="C6" t="str">
            <v>kg</v>
          </cell>
          <cell r="D6">
            <v>3258</v>
          </cell>
        </row>
        <row r="7">
          <cell r="B7" t="str">
            <v>Tubería PVC Conduit 3/4"</v>
          </cell>
          <cell r="C7" t="str">
            <v>ml</v>
          </cell>
          <cell r="D7">
            <v>1200</v>
          </cell>
        </row>
        <row r="8">
          <cell r="B8" t="str">
            <v>Tubería PVC - Sanitaria Ø 2"</v>
          </cell>
          <cell r="C8" t="str">
            <v>m</v>
          </cell>
          <cell r="D8">
            <v>13295</v>
          </cell>
        </row>
        <row r="9">
          <cell r="B9" t="str">
            <v>Tornillo de ensamble no recuperable</v>
          </cell>
          <cell r="C9" t="str">
            <v>unidad</v>
          </cell>
          <cell r="D9">
            <v>36.1</v>
          </cell>
        </row>
        <row r="10">
          <cell r="B10" t="str">
            <v>Tornillo autoperforante con arandela y empaque de 1 1/2"</v>
          </cell>
          <cell r="C10" t="str">
            <v>und</v>
          </cell>
          <cell r="D10">
            <v>620</v>
          </cell>
        </row>
        <row r="11">
          <cell r="B11" t="str">
            <v>Tensores 3/8 x 6 " galvanizados</v>
          </cell>
          <cell r="C11" t="str">
            <v>und</v>
          </cell>
          <cell r="D11">
            <v>143</v>
          </cell>
        </row>
        <row r="12">
          <cell r="B12" t="str">
            <v>Tela verde tejida de polipropileno  de alta resistencia para cerramiento, (ancho 2.10m) 65gr/m2</v>
          </cell>
          <cell r="C12" t="str">
            <v>m</v>
          </cell>
          <cell r="D12">
            <v>2100</v>
          </cell>
        </row>
        <row r="13">
          <cell r="B13" t="str">
            <v>Teja ondula de zinc calibre 34</v>
          </cell>
          <cell r="C13" t="str">
            <v>m</v>
          </cell>
          <cell r="D13">
            <v>16500</v>
          </cell>
        </row>
        <row r="14">
          <cell r="B14" t="str">
            <v xml:space="preserve">Teflón cinta sellante </v>
          </cell>
          <cell r="C14" t="str">
            <v>m</v>
          </cell>
          <cell r="D14">
            <v>80</v>
          </cell>
        </row>
        <row r="15">
          <cell r="B15" t="str">
            <v>Tapón de prueba PVC - S de 4"</v>
          </cell>
          <cell r="C15" t="str">
            <v>unidad</v>
          </cell>
          <cell r="D15">
            <v>2000</v>
          </cell>
        </row>
        <row r="16">
          <cell r="B16" t="str">
            <v>Tapón de prueba PVC - S de 1/2"</v>
          </cell>
          <cell r="C16" t="str">
            <v>unidad</v>
          </cell>
          <cell r="D16">
            <v>700</v>
          </cell>
        </row>
        <row r="17">
          <cell r="B17" t="str">
            <v>Tapón de presión PVC  - P de 1/2"</v>
          </cell>
          <cell r="C17" t="str">
            <v>unidad</v>
          </cell>
          <cell r="D17">
            <v>350</v>
          </cell>
        </row>
        <row r="18">
          <cell r="B18" t="str">
            <v>Taco redondo de madera común fijación vertical diámetro 0,10 m x 2,80 m de alto</v>
          </cell>
          <cell r="C18" t="str">
            <v>m</v>
          </cell>
          <cell r="D18">
            <v>4050</v>
          </cell>
        </row>
        <row r="19">
          <cell r="B19" t="str">
            <v>Tabla madera común de 1,7cm x 20cm x 3,0m. Incluye transporte.</v>
          </cell>
          <cell r="C19" t="str">
            <v>unidad</v>
          </cell>
          <cell r="D19">
            <v>5220</v>
          </cell>
        </row>
        <row r="20">
          <cell r="B20" t="str">
            <v>Super T (Formaleta RH con resina melamínica termofundida resistente a la humedad de 18 mm. de 1,83 x 2,44 m)</v>
          </cell>
          <cell r="C20" t="str">
            <v>unidad</v>
          </cell>
          <cell r="D20">
            <v>180000</v>
          </cell>
        </row>
        <row r="21">
          <cell r="B21" t="str">
            <v>Subbase granular</v>
          </cell>
          <cell r="C21" t="str">
            <v>m3</v>
          </cell>
          <cell r="D21">
            <v>38000</v>
          </cell>
        </row>
        <row r="22">
          <cell r="B22" t="str">
            <v>Soldadura 7018</v>
          </cell>
          <cell r="C22" t="str">
            <v>Kg</v>
          </cell>
          <cell r="D22">
            <v>8200</v>
          </cell>
        </row>
        <row r="23">
          <cell r="B23" t="str">
            <v>Sello asfáltico polybit o equivalente</v>
          </cell>
          <cell r="C23" t="str">
            <v>kg</v>
          </cell>
          <cell r="D23">
            <v>7490</v>
          </cell>
        </row>
        <row r="24">
          <cell r="B24" t="str">
            <v>Sellador o masilla elastica con base en poliuretano (sikaflex 1, cartucho de 300 ml)</v>
          </cell>
          <cell r="C24" t="str">
            <v>unidad</v>
          </cell>
          <cell r="D24">
            <v>23000</v>
          </cell>
        </row>
        <row r="25">
          <cell r="B25" t="str">
            <v>Remaches pop</v>
          </cell>
          <cell r="C25" t="str">
            <v>Unidad</v>
          </cell>
          <cell r="D25">
            <v>50</v>
          </cell>
        </row>
        <row r="26">
          <cell r="B26" t="str">
            <v>Puntilla sin cabeza 1"</v>
          </cell>
          <cell r="C26" t="str">
            <v>lb</v>
          </cell>
          <cell r="D26">
            <v>2550</v>
          </cell>
        </row>
        <row r="27">
          <cell r="B27" t="str">
            <v>Postes madera inmunizada diámetro 0,10 m</v>
          </cell>
          <cell r="C27" t="str">
            <v>m</v>
          </cell>
          <cell r="D27">
            <v>6000</v>
          </cell>
        </row>
        <row r="28">
          <cell r="B28" t="str">
            <v>Polietileno negro construcción (calibre 4)</v>
          </cell>
          <cell r="C28" t="str">
            <v>m2</v>
          </cell>
          <cell r="D28">
            <v>1100</v>
          </cell>
        </row>
        <row r="29">
          <cell r="B29" t="str">
            <v>Polietileno negro construcción (calibre 6)</v>
          </cell>
          <cell r="C29" t="str">
            <v>m2</v>
          </cell>
          <cell r="D29">
            <v>800</v>
          </cell>
        </row>
        <row r="30">
          <cell r="B30" t="str">
            <v>Pintura tipo tráfico</v>
          </cell>
          <cell r="C30" t="str">
            <v>galón</v>
          </cell>
          <cell r="D30">
            <v>71653.2</v>
          </cell>
        </row>
        <row r="31">
          <cell r="B31" t="str">
            <v>Pintura anticorrosiva cromato de zinc (verde)</v>
          </cell>
          <cell r="C31" t="str">
            <v>Galón</v>
          </cell>
          <cell r="D31">
            <v>82000</v>
          </cell>
        </row>
        <row r="32">
          <cell r="B32" t="str">
            <v>Piedra entresuelo de máximo 6" y recebo de lleno (incluye transporte)</v>
          </cell>
          <cell r="C32" t="str">
            <v>m3</v>
          </cell>
          <cell r="D32">
            <v>76307</v>
          </cell>
        </row>
        <row r="33">
          <cell r="B33" t="str">
            <v>Perno de expansión galvanizado según diseño</v>
          </cell>
          <cell r="C33" t="str">
            <v>Unidad</v>
          </cell>
          <cell r="D33">
            <v>4000</v>
          </cell>
        </row>
        <row r="34">
          <cell r="B34" t="str">
            <v xml:space="preserve">Mortero para junta máximo 2cm </v>
          </cell>
          <cell r="C34" t="str">
            <v>m3</v>
          </cell>
          <cell r="D34">
            <v>305641</v>
          </cell>
        </row>
        <row r="35">
          <cell r="B35" t="str">
            <v>Moldura en madera 1/4 bocel de L=3.00 m. Chingalé</v>
          </cell>
          <cell r="C35" t="str">
            <v>m</v>
          </cell>
          <cell r="D35">
            <v>1250</v>
          </cell>
        </row>
        <row r="36">
          <cell r="B36" t="str">
            <v>Moldura 1/4 bosel - 3m</v>
          </cell>
          <cell r="C36" t="str">
            <v>unidad</v>
          </cell>
          <cell r="D36">
            <v>8900</v>
          </cell>
        </row>
        <row r="37">
          <cell r="B37" t="str">
            <v>Moldura 1/4 bocel - 3m</v>
          </cell>
          <cell r="C37" t="str">
            <v>unidad</v>
          </cell>
          <cell r="D37">
            <v>8900</v>
          </cell>
        </row>
        <row r="38">
          <cell r="B38" t="str">
            <v>MGCR-19 o MGCR-25 asfalto caucho Tipo II</v>
          </cell>
          <cell r="C38" t="str">
            <v>m3</v>
          </cell>
          <cell r="D38">
            <v>765808</v>
          </cell>
        </row>
        <row r="39">
          <cell r="B39" t="str">
            <v>Mezcla asfáltica MSC-25, MSC-19  m3</v>
          </cell>
          <cell r="C39" t="str">
            <v>m3</v>
          </cell>
          <cell r="D39">
            <v>541241.78377086716</v>
          </cell>
        </row>
        <row r="40">
          <cell r="B40" t="str">
            <v>Mezcla asfáltica MSC-25 ton</v>
          </cell>
          <cell r="C40" t="str">
            <v>ton</v>
          </cell>
          <cell r="D40">
            <v>225517.409904528</v>
          </cell>
        </row>
        <row r="41">
          <cell r="B41" t="str">
            <v>Mezcla asfáltica MSC-25 m3</v>
          </cell>
          <cell r="C41" t="str">
            <v>m3</v>
          </cell>
          <cell r="D41">
            <v>541241.78377086716</v>
          </cell>
        </row>
        <row r="42">
          <cell r="B42" t="str">
            <v>Mezcla asfáltica MSC-19 ton</v>
          </cell>
          <cell r="C42" t="str">
            <v>ton</v>
          </cell>
          <cell r="D42">
            <v>234963</v>
          </cell>
        </row>
        <row r="43">
          <cell r="B43" t="str">
            <v>Mezcla asfáltica MSC-19 m3</v>
          </cell>
          <cell r="C43" t="str">
            <v>m3</v>
          </cell>
          <cell r="D43">
            <v>563911</v>
          </cell>
        </row>
        <row r="44">
          <cell r="B44" t="str">
            <v>Mezcla asfáltica MGC-38 ton</v>
          </cell>
          <cell r="C44" t="str">
            <v>ton</v>
          </cell>
          <cell r="D44">
            <v>191929.864</v>
          </cell>
        </row>
        <row r="45">
          <cell r="B45" t="str">
            <v>Mezcla asfáltica MGC-38 m3</v>
          </cell>
          <cell r="C45" t="str">
            <v>m3</v>
          </cell>
          <cell r="D45">
            <v>460631.67359999998</v>
          </cell>
        </row>
        <row r="46">
          <cell r="B46" t="str">
            <v>Mezcla asfáltica MDC-25  m3</v>
          </cell>
          <cell r="C46" t="str">
            <v>m3</v>
          </cell>
          <cell r="D46">
            <v>547811.78030234878</v>
          </cell>
        </row>
        <row r="47">
          <cell r="B47" t="str">
            <v>Mezcla asfáltica MDC-19 -ton</v>
          </cell>
          <cell r="C47" t="str">
            <v>ton</v>
          </cell>
          <cell r="D47">
            <v>237820</v>
          </cell>
        </row>
        <row r="48">
          <cell r="B48" t="str">
            <v>Mezcla asfáltica MDC-19 m3</v>
          </cell>
          <cell r="C48" t="str">
            <v>m3</v>
          </cell>
          <cell r="D48">
            <v>570769</v>
          </cell>
        </row>
        <row r="49">
          <cell r="B49" t="str">
            <v>Mezcla asfáltica de RODADURA MCD-2 (rodadura  3/4" al 5.6% - INVÍAS)</v>
          </cell>
          <cell r="C49" t="str">
            <v>ton</v>
          </cell>
          <cell r="D49">
            <v>243772</v>
          </cell>
        </row>
        <row r="50">
          <cell r="B50" t="str">
            <v>Malla plástica naranja (polietileno de alta densidad, rejilla de 9 x 5 cm, rollo por 50 m, ancho 1,00 m)</v>
          </cell>
          <cell r="C50" t="str">
            <v>m</v>
          </cell>
          <cell r="D50">
            <v>2378</v>
          </cell>
        </row>
        <row r="51">
          <cell r="B51" t="str">
            <v xml:space="preserve">Malla electrosoldada   (Hueco 15x15cm espesor del acero 4.0mm) 2,35 x 6 m </v>
          </cell>
          <cell r="C51" t="str">
            <v>m2</v>
          </cell>
          <cell r="D51">
            <v>4772</v>
          </cell>
        </row>
        <row r="52">
          <cell r="B52" t="str">
            <v>Listón de madera común de 2" X 1"</v>
          </cell>
          <cell r="C52" t="str">
            <v>unidad</v>
          </cell>
          <cell r="D52">
            <v>5000</v>
          </cell>
        </row>
        <row r="53">
          <cell r="B53" t="str">
            <v>Limpiador de oxido</v>
          </cell>
          <cell r="C53" t="str">
            <v>Galón</v>
          </cell>
          <cell r="D53">
            <v>28000</v>
          </cell>
        </row>
        <row r="54">
          <cell r="B54" t="str">
            <v>Liga pavimentos</v>
          </cell>
          <cell r="C54" t="str">
            <v>Und</v>
          </cell>
          <cell r="D54">
            <v>2452</v>
          </cell>
        </row>
        <row r="55">
          <cell r="B55" t="str">
            <v>Larguero de madera común 5x5cm - 2.8m (2 1/2" x 2 1/2" Canteado)</v>
          </cell>
          <cell r="C55" t="str">
            <v>unidad</v>
          </cell>
          <cell r="D55">
            <v>7500</v>
          </cell>
        </row>
        <row r="56">
          <cell r="B56" t="str">
            <v>Larguero de madera común 4X9cm - 2.8m (2" x 4" canteado )</v>
          </cell>
          <cell r="C56" t="str">
            <v>unidad</v>
          </cell>
          <cell r="D56">
            <v>8925</v>
          </cell>
        </row>
        <row r="57">
          <cell r="B57" t="str">
            <v>Lámina de polietileno tipo invernadero (plástico calibre 7)</v>
          </cell>
          <cell r="C57" t="str">
            <v>m2</v>
          </cell>
          <cell r="D57">
            <v>1300</v>
          </cell>
        </row>
        <row r="58">
          <cell r="B58" t="str">
            <v>Grilletes galvanizados</v>
          </cell>
          <cell r="C58" t="str">
            <v>und</v>
          </cell>
          <cell r="D58">
            <v>1250</v>
          </cell>
        </row>
        <row r="59">
          <cell r="B59" t="str">
            <v>Grata</v>
          </cell>
          <cell r="C59" t="str">
            <v>Unidad</v>
          </cell>
          <cell r="D59">
            <v>22500</v>
          </cell>
        </row>
        <row r="60">
          <cell r="B60" t="str">
            <v>Grapas galvanizadas para fijación de cable a la madera</v>
          </cell>
          <cell r="C60" t="str">
            <v>und</v>
          </cell>
          <cell r="D60">
            <v>50</v>
          </cell>
        </row>
        <row r="61">
          <cell r="B61" t="str">
            <v>Grapas de fijación industrial para el plástico</v>
          </cell>
          <cell r="C61" t="str">
            <v>und</v>
          </cell>
          <cell r="D61">
            <v>10</v>
          </cell>
        </row>
        <row r="62">
          <cell r="B62" t="str">
            <v>Geotextil NT1600</v>
          </cell>
          <cell r="C62" t="str">
            <v>m2</v>
          </cell>
          <cell r="D62">
            <v>3500</v>
          </cell>
        </row>
        <row r="63">
          <cell r="B63" t="str">
            <v>Form. Columna Circular 0.70, 0.80*2.40 Mts (Juego 2 tapas)</v>
          </cell>
          <cell r="C63" t="str">
            <v>día</v>
          </cell>
          <cell r="D63">
            <v>41650</v>
          </cell>
        </row>
        <row r="64">
          <cell r="B64" t="str">
            <v>Form. Columna Circular 0,45, 0.50*2.40 Mts (Juego 2 tapas)</v>
          </cell>
          <cell r="C64" t="str">
            <v>día</v>
          </cell>
          <cell r="D64">
            <v>23800</v>
          </cell>
        </row>
        <row r="65">
          <cell r="B65" t="str">
            <v>Fibra (bolsa de 0,2 kg)</v>
          </cell>
          <cell r="C65" t="str">
            <v>Bolsa</v>
          </cell>
          <cell r="D65">
            <v>16472</v>
          </cell>
        </row>
        <row r="66">
          <cell r="B66" t="str">
            <v>Estacón en madera común fijación vertical diámetro 0,10 m x 2,80 m de alto (taco redondo)</v>
          </cell>
          <cell r="C66" t="str">
            <v>m</v>
          </cell>
          <cell r="D66">
            <v>4050</v>
          </cell>
        </row>
        <row r="67">
          <cell r="B67" t="str">
            <v>Estacón en madera común apuntalamiento, diámetro 0,10 m x 2,80 de alto</v>
          </cell>
          <cell r="C67" t="str">
            <v>m</v>
          </cell>
          <cell r="D67">
            <v>7500</v>
          </cell>
        </row>
        <row r="68">
          <cell r="B68" t="str">
            <v>Esmalte acrilico de 50 micrones</v>
          </cell>
          <cell r="C68" t="str">
            <v>Galón</v>
          </cell>
          <cell r="D68">
            <v>70000</v>
          </cell>
        </row>
        <row r="69">
          <cell r="B69" t="str">
            <v>Emulsión asfaltica CRR-2M</v>
          </cell>
          <cell r="C69" t="str">
            <v>gln</v>
          </cell>
          <cell r="D69">
            <v>7276</v>
          </cell>
        </row>
        <row r="70">
          <cell r="B70" t="str">
            <v>Emulsión asfáltica CRR-1</v>
          </cell>
          <cell r="C70" t="str">
            <v>gln</v>
          </cell>
          <cell r="D70">
            <v>6885</v>
          </cell>
        </row>
        <row r="71">
          <cell r="B71" t="str">
            <v>Emulsión Asfáltica</v>
          </cell>
          <cell r="C71" t="str">
            <v>gln</v>
          </cell>
          <cell r="D71">
            <v>6410</v>
          </cell>
        </row>
        <row r="72">
          <cell r="B72" t="str">
            <v>Disolvente para pintura a base de aceite</v>
          </cell>
          <cell r="C72" t="str">
            <v>Galón</v>
          </cell>
          <cell r="D72">
            <v>31900</v>
          </cell>
        </row>
        <row r="73">
          <cell r="B73" t="str">
            <v>Dinamita, estopines y mecha</v>
          </cell>
          <cell r="C73" t="str">
            <v>pulgada</v>
          </cell>
          <cell r="D73">
            <v>2500</v>
          </cell>
        </row>
        <row r="74">
          <cell r="B74" t="str">
            <v>Desmoldante para formaleta de anillo de pilas (presentación 20 kg)</v>
          </cell>
          <cell r="C74" t="str">
            <v>unidad</v>
          </cell>
          <cell r="D74">
            <v>155000</v>
          </cell>
        </row>
        <row r="75">
          <cell r="B75" t="str">
            <v>Desmoldante para formaleta (Separol de Sika o equivalente presentación 20 kg)</v>
          </cell>
          <cell r="C75" t="str">
            <v>unidad</v>
          </cell>
          <cell r="D75">
            <v>162000</v>
          </cell>
        </row>
        <row r="76">
          <cell r="B76" t="str">
            <v>Cuña perno formaleta</v>
          </cell>
          <cell r="C76" t="str">
            <v>unidad</v>
          </cell>
          <cell r="D76">
            <v>57.12</v>
          </cell>
        </row>
        <row r="77">
          <cell r="B77" t="str">
            <v>Costal de fibra</v>
          </cell>
          <cell r="C77" t="str">
            <v>unidad</v>
          </cell>
          <cell r="D77">
            <v>500</v>
          </cell>
        </row>
        <row r="78">
          <cell r="B78" t="str">
            <v>Correas de amarre corrediza plásticas longitud 0,25 m</v>
          </cell>
          <cell r="C78" t="str">
            <v>und</v>
          </cell>
          <cell r="D78">
            <v>75</v>
          </cell>
        </row>
        <row r="79">
          <cell r="B79" t="str">
            <v>Cordón prefabricado BOBAR 15 x 45 x 80cm, incluye transporte</v>
          </cell>
          <cell r="C79" t="str">
            <v>unidad</v>
          </cell>
          <cell r="D79">
            <v>29880</v>
          </cell>
        </row>
        <row r="80">
          <cell r="B80" t="str">
            <v>Cordón prefabricado BOBAR 15 x 35 x 80cm, incluye transporte</v>
          </cell>
          <cell r="C80" t="str">
            <v>unidad</v>
          </cell>
          <cell r="D80">
            <v>29880</v>
          </cell>
        </row>
        <row r="81">
          <cell r="B81" t="str">
            <v>Cordon de espuma de polietileno redondo 3/8" (Sika Rod, sellalon o equivalente).</v>
          </cell>
          <cell r="C81" t="str">
            <v>m</v>
          </cell>
          <cell r="D81">
            <v>220</v>
          </cell>
        </row>
        <row r="82">
          <cell r="B82" t="str">
            <v>Concreto preparado en Obra de 21 Mpa - 3000 psi</v>
          </cell>
          <cell r="C82" t="str">
            <v>m3</v>
          </cell>
          <cell r="D82">
            <v>364964.93147750001</v>
          </cell>
        </row>
        <row r="83">
          <cell r="B83" t="str">
            <v>Concreto preparado en Obra de 17,5 Mpa - 2500 psi</v>
          </cell>
          <cell r="C83" t="str">
            <v>m3</v>
          </cell>
          <cell r="D83">
            <v>337513.71499749995</v>
          </cell>
        </row>
        <row r="84">
          <cell r="B84" t="str">
            <v>Concreto preparado en Obra de 14 Mpa - 2000 psi</v>
          </cell>
          <cell r="C84" t="str">
            <v>m3</v>
          </cell>
          <cell r="D84">
            <v>317930.41087749996</v>
          </cell>
        </row>
        <row r="85">
          <cell r="B85" t="str">
            <v>Concreto premezclado MR 40</v>
          </cell>
          <cell r="C85" t="str">
            <v>m3</v>
          </cell>
          <cell r="D85">
            <v>448630</v>
          </cell>
        </row>
        <row r="86">
          <cell r="B86" t="str">
            <v>Concreto premezclado de 35 Mpa - 5000 psi plástico agregado max 1"</v>
          </cell>
          <cell r="C86" t="str">
            <v>m3</v>
          </cell>
          <cell r="D86">
            <v>564249.21</v>
          </cell>
        </row>
        <row r="87">
          <cell r="B87" t="str">
            <v>Concreto premezclado de 28 Mpa - 4000 psi plástico agregado max 1"</v>
          </cell>
          <cell r="C87" t="str">
            <v>m3</v>
          </cell>
          <cell r="D87">
            <v>504080.43</v>
          </cell>
        </row>
        <row r="88">
          <cell r="B88" t="str">
            <v>Concreto premezclado de 28 Mpa - 4000 psi fluido agregado max 3/8"</v>
          </cell>
          <cell r="C88" t="str">
            <v>m3</v>
          </cell>
          <cell r="D88">
            <v>537507.53</v>
          </cell>
        </row>
        <row r="89">
          <cell r="B89" t="str">
            <v>Concreto premezclado de 28 Mpa - 4000 psi fluido agregado max 1"</v>
          </cell>
          <cell r="C89" t="str">
            <v>m3</v>
          </cell>
          <cell r="D89">
            <v>517451.26999999996</v>
          </cell>
        </row>
        <row r="90">
          <cell r="B90" t="str">
            <v>Concreto premezclado de 24 Mpa - 3500 psi plástico agregado max 1"</v>
          </cell>
          <cell r="C90" t="str">
            <v>m3</v>
          </cell>
          <cell r="D90">
            <v>494721.07999999996</v>
          </cell>
        </row>
        <row r="91">
          <cell r="B91" t="str">
            <v>Concreto premezclado de 21 Mpa - 3000 psi plástico agregado max 1"</v>
          </cell>
          <cell r="C91" t="str">
            <v>m3</v>
          </cell>
          <cell r="D91">
            <v>476002.38</v>
          </cell>
        </row>
        <row r="92">
          <cell r="B92" t="str">
            <v>Concreto premezclado de 21 Mpa - 3000 psi fluido agregado max 1"</v>
          </cell>
          <cell r="C92" t="str">
            <v>m3</v>
          </cell>
          <cell r="D92">
            <v>489373.22</v>
          </cell>
        </row>
        <row r="93">
          <cell r="B93" t="str">
            <v>Clavo común. Caja x 500gr.</v>
          </cell>
          <cell r="C93" t="str">
            <v>Lb</v>
          </cell>
          <cell r="D93">
            <v>2550</v>
          </cell>
        </row>
        <row r="94">
          <cell r="B94" t="str">
            <v>Clavo común de 1 1/2". Caja x 500gr.</v>
          </cell>
          <cell r="C94" t="str">
            <v>lb</v>
          </cell>
          <cell r="D94">
            <v>2550</v>
          </cell>
        </row>
        <row r="95">
          <cell r="B95" t="str">
            <v>Claveras de acero para amarre de formaleta</v>
          </cell>
          <cell r="C95" t="str">
            <v>kg</v>
          </cell>
          <cell r="D95">
            <v>4321.7177499999998</v>
          </cell>
        </row>
        <row r="96">
          <cell r="B96" t="str">
            <v>Cinta demarcación peligro-no pase</v>
          </cell>
          <cell r="C96" t="str">
            <v>m</v>
          </cell>
          <cell r="D96">
            <v>55</v>
          </cell>
        </row>
        <row r="97">
          <cell r="B97" t="str">
            <v>Cinta de enmascarar (3/4")</v>
          </cell>
          <cell r="C97" t="str">
            <v>unidad</v>
          </cell>
          <cell r="D97">
            <v>3133.3</v>
          </cell>
        </row>
        <row r="98">
          <cell r="B98" t="str">
            <v xml:space="preserve">Chapetas Tipo Impac 3/8’’ </v>
          </cell>
          <cell r="C98" t="str">
            <v>día</v>
          </cell>
          <cell r="D98">
            <v>10000</v>
          </cell>
        </row>
        <row r="99">
          <cell r="B99" t="str">
            <v>cemento gris</v>
          </cell>
          <cell r="C99" t="str">
            <v>bulto</v>
          </cell>
          <cell r="D99">
            <v>26900</v>
          </cell>
        </row>
        <row r="100">
          <cell r="B100" t="str">
            <v>cemento demoledor no explosivo</v>
          </cell>
          <cell r="C100" t="str">
            <v>kg</v>
          </cell>
          <cell r="D100">
            <v>7000</v>
          </cell>
        </row>
        <row r="101">
          <cell r="B101" t="str">
            <v>Caneca plástica de 5 galónes</v>
          </cell>
          <cell r="C101" t="str">
            <v>Unidad</v>
          </cell>
          <cell r="D101">
            <v>5000</v>
          </cell>
        </row>
        <row r="102">
          <cell r="B102" t="str">
            <v>Can cantiado y cepillado en madera común. De 3cm x 20 cm x 2,8m. Incluye transporte.</v>
          </cell>
          <cell r="C102" t="str">
            <v>unidad</v>
          </cell>
          <cell r="D102">
            <v>15000</v>
          </cell>
        </row>
        <row r="103">
          <cell r="B103" t="str">
            <v>Cable galvanizado calibre 1/16" rollo de 200 m</v>
          </cell>
          <cell r="C103" t="str">
            <v>m</v>
          </cell>
          <cell r="D103">
            <v>400</v>
          </cell>
        </row>
        <row r="104">
          <cell r="B104" t="str">
            <v xml:space="preserve">Cable de acero galvanizado de 3/16" </v>
          </cell>
          <cell r="C104" t="str">
            <v>ml</v>
          </cell>
          <cell r="D104">
            <v>3000</v>
          </cell>
        </row>
        <row r="105">
          <cell r="B105" t="str">
            <v>Bolsa fibra forta-fi o similar</v>
          </cell>
          <cell r="C105" t="str">
            <v>Und</v>
          </cell>
          <cell r="D105">
            <v>16472</v>
          </cell>
        </row>
        <row r="106">
          <cell r="B106" t="str">
            <v>Base granular</v>
          </cell>
          <cell r="C106" t="str">
            <v>m3</v>
          </cell>
          <cell r="D106">
            <v>42000</v>
          </cell>
        </row>
        <row r="107">
          <cell r="B107" t="str">
            <v>Balizas plásticas con base caucho antideslizante altura 1,30 m, color naranja</v>
          </cell>
          <cell r="C107" t="str">
            <v>und</v>
          </cell>
          <cell r="D107">
            <v>35000</v>
          </cell>
        </row>
        <row r="108">
          <cell r="B108" t="str">
            <v>Arenilla (incluye transporte)</v>
          </cell>
          <cell r="C108" t="str">
            <v>m3</v>
          </cell>
          <cell r="D108">
            <v>25132</v>
          </cell>
        </row>
        <row r="109">
          <cell r="B109" t="str">
            <v>Arenilla</v>
          </cell>
          <cell r="C109" t="str">
            <v>m3</v>
          </cell>
          <cell r="D109">
            <v>7000</v>
          </cell>
        </row>
        <row r="110">
          <cell r="B110" t="str">
            <v>Arena de pega incluye transporte</v>
          </cell>
          <cell r="C110" t="str">
            <v>m3</v>
          </cell>
          <cell r="D110">
            <v>64150</v>
          </cell>
        </row>
        <row r="111">
          <cell r="B111" t="str">
            <v>Antisol rojo 16 kilos (sika)</v>
          </cell>
          <cell r="C111" t="str">
            <v>unidad</v>
          </cell>
          <cell r="D111">
            <v>235900</v>
          </cell>
        </row>
        <row r="112">
          <cell r="B112" t="str">
            <v>Alambre recocido C 18</v>
          </cell>
          <cell r="C112" t="str">
            <v>kg</v>
          </cell>
          <cell r="D112">
            <v>3900</v>
          </cell>
        </row>
        <row r="113">
          <cell r="B113" t="str">
            <v>Alambre recocido C 14 para formaleta</v>
          </cell>
          <cell r="C113" t="str">
            <v>kg</v>
          </cell>
          <cell r="D113">
            <v>3900</v>
          </cell>
        </row>
        <row r="114">
          <cell r="B114" t="str">
            <v>Acero refuerzo interno de formaleta</v>
          </cell>
          <cell r="C114" t="str">
            <v>kg</v>
          </cell>
          <cell r="D114">
            <v>2524</v>
          </cell>
        </row>
        <row r="115">
          <cell r="B115" t="str">
            <v>Acero refuerzo G-60 figurado</v>
          </cell>
          <cell r="C115" t="str">
            <v>kg</v>
          </cell>
          <cell r="D115">
            <v>3258</v>
          </cell>
        </row>
        <row r="116">
          <cell r="B116" t="str">
            <v>Acero en Elementos Estructurales que cumpla con la norma ICONTEC puesto en sitio de trabajo</v>
          </cell>
          <cell r="C116" t="str">
            <v>Kg</v>
          </cell>
          <cell r="D116">
            <v>4800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view="pageBreakPreview" zoomScaleNormal="100" zoomScaleSheetLayoutView="100" workbookViewId="0">
      <selection activeCell="K91" sqref="K91:L91"/>
    </sheetView>
  </sheetViews>
  <sheetFormatPr baseColWidth="10" defaultRowHeight="12.75"/>
  <cols>
    <col min="1" max="1" width="6.42578125" style="2" customWidth="1"/>
    <col min="2" max="2" width="10.7109375" style="2" customWidth="1"/>
    <col min="3" max="5" width="11.42578125" style="2"/>
    <col min="6" max="6" width="11.85546875" style="2" bestFit="1" customWidth="1"/>
    <col min="7" max="7" width="15" style="2" bestFit="1" customWidth="1"/>
    <col min="8" max="8" width="22" style="2" bestFit="1" customWidth="1"/>
    <col min="9" max="9" width="8.140625" style="2" bestFit="1" customWidth="1"/>
    <col min="10" max="10" width="11.42578125" style="2"/>
    <col min="11" max="11" width="16.42578125" style="2" bestFit="1" customWidth="1"/>
    <col min="12" max="12" width="17.140625" style="2" customWidth="1"/>
    <col min="13" max="16384" width="11.42578125" style="2"/>
  </cols>
  <sheetData>
    <row r="1" spans="1:12" ht="30" customHeight="1">
      <c r="A1" s="35"/>
      <c r="B1" s="36"/>
      <c r="C1" s="32" t="s">
        <v>8</v>
      </c>
      <c r="D1" s="32"/>
      <c r="E1" s="32"/>
      <c r="F1" s="32"/>
      <c r="G1" s="32"/>
      <c r="H1" s="32"/>
      <c r="I1" s="32"/>
      <c r="J1" s="44" t="s">
        <v>45</v>
      </c>
      <c r="K1" s="45"/>
      <c r="L1" s="41"/>
    </row>
    <row r="2" spans="1:12" ht="30" customHeight="1">
      <c r="A2" s="37"/>
      <c r="B2" s="38"/>
      <c r="C2" s="33"/>
      <c r="D2" s="33"/>
      <c r="E2" s="33"/>
      <c r="F2" s="33"/>
      <c r="G2" s="33"/>
      <c r="H2" s="33"/>
      <c r="I2" s="33"/>
      <c r="J2" s="46" t="s">
        <v>28</v>
      </c>
      <c r="K2" s="47"/>
      <c r="L2" s="42"/>
    </row>
    <row r="3" spans="1:12" ht="30" customHeight="1" thickBot="1">
      <c r="A3" s="39"/>
      <c r="B3" s="40"/>
      <c r="C3" s="34"/>
      <c r="D3" s="34"/>
      <c r="E3" s="34"/>
      <c r="F3" s="34"/>
      <c r="G3" s="34"/>
      <c r="H3" s="34"/>
      <c r="I3" s="34"/>
      <c r="J3" s="48" t="s">
        <v>46</v>
      </c>
      <c r="K3" s="49"/>
      <c r="L3" s="43"/>
    </row>
    <row r="4" spans="1:12" ht="13.5" thickBot="1"/>
    <row r="5" spans="1:12">
      <c r="A5" s="15" t="s">
        <v>30</v>
      </c>
      <c r="B5" s="29" t="s">
        <v>0</v>
      </c>
      <c r="C5" s="30"/>
      <c r="D5" s="30"/>
      <c r="E5" s="30"/>
      <c r="F5" s="30"/>
      <c r="G5" s="30"/>
      <c r="H5" s="30"/>
      <c r="I5" s="30"/>
      <c r="J5" s="30"/>
      <c r="K5" s="31"/>
      <c r="L5" s="16" t="s">
        <v>2</v>
      </c>
    </row>
    <row r="6" spans="1:12" ht="13.5" thickBot="1">
      <c r="A6" s="3"/>
      <c r="B6" s="21"/>
      <c r="C6" s="22"/>
      <c r="D6" s="22"/>
      <c r="E6" s="22"/>
      <c r="F6" s="22"/>
      <c r="G6" s="22"/>
      <c r="H6" s="22"/>
      <c r="I6" s="22"/>
      <c r="J6" s="22"/>
      <c r="K6" s="23"/>
      <c r="L6" s="4"/>
    </row>
    <row r="7" spans="1:12" ht="13.5" thickBot="1"/>
    <row r="8" spans="1:12" ht="13.5" thickBot="1">
      <c r="A8" s="24" t="s">
        <v>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>
      <c r="A9" s="27" t="s">
        <v>0</v>
      </c>
      <c r="B9" s="28"/>
      <c r="C9" s="28"/>
      <c r="D9" s="28"/>
      <c r="E9" s="28"/>
      <c r="F9" s="28" t="s">
        <v>2</v>
      </c>
      <c r="G9" s="28"/>
      <c r="H9" s="28" t="s">
        <v>7</v>
      </c>
      <c r="I9" s="28"/>
      <c r="J9" s="28" t="s">
        <v>10</v>
      </c>
      <c r="K9" s="28"/>
      <c r="L9" s="14" t="s">
        <v>5</v>
      </c>
    </row>
    <row r="10" spans="1:12">
      <c r="A10" s="50" t="s">
        <v>11</v>
      </c>
      <c r="B10" s="51"/>
      <c r="C10" s="51"/>
      <c r="D10" s="51"/>
      <c r="E10" s="51"/>
      <c r="F10" s="51" t="s">
        <v>1</v>
      </c>
      <c r="G10" s="51"/>
      <c r="H10" s="52">
        <f>L61</f>
        <v>0</v>
      </c>
      <c r="I10" s="52"/>
      <c r="J10" s="51">
        <v>0.05</v>
      </c>
      <c r="K10" s="51"/>
      <c r="L10" s="5">
        <f>J10*H10</f>
        <v>0</v>
      </c>
    </row>
    <row r="11" spans="1:12">
      <c r="A11" s="50"/>
      <c r="B11" s="51"/>
      <c r="C11" s="51"/>
      <c r="D11" s="51"/>
      <c r="E11" s="51"/>
      <c r="F11" s="51" t="str">
        <f>IF(A11="","",VLOOKUP(A11,#REF!,2,FALSE))</f>
        <v/>
      </c>
      <c r="G11" s="51"/>
      <c r="H11" s="52">
        <f>IF(A11="",0,VLOOKUP(A11,#REF!,3,FALSE))</f>
        <v>0</v>
      </c>
      <c r="I11" s="52"/>
      <c r="J11" s="51"/>
      <c r="K11" s="51"/>
      <c r="L11" s="5">
        <f t="shared" ref="L11:L17" si="0">J11*H11</f>
        <v>0</v>
      </c>
    </row>
    <row r="12" spans="1:12">
      <c r="A12" s="50"/>
      <c r="B12" s="51"/>
      <c r="C12" s="51"/>
      <c r="D12" s="51"/>
      <c r="E12" s="51"/>
      <c r="F12" s="51" t="str">
        <f>IF(A12="","",VLOOKUP(A12,#REF!,2,FALSE))</f>
        <v/>
      </c>
      <c r="G12" s="51"/>
      <c r="H12" s="52">
        <f>IF(A12="",0,VLOOKUP(A12,#REF!,3,FALSE))</f>
        <v>0</v>
      </c>
      <c r="I12" s="52"/>
      <c r="J12" s="51"/>
      <c r="K12" s="51"/>
      <c r="L12" s="5">
        <f t="shared" si="0"/>
        <v>0</v>
      </c>
    </row>
    <row r="13" spans="1:12">
      <c r="A13" s="50"/>
      <c r="B13" s="51"/>
      <c r="C13" s="51"/>
      <c r="D13" s="51"/>
      <c r="E13" s="51"/>
      <c r="F13" s="51" t="str">
        <f>IF(A13="","",VLOOKUP(A13,#REF!,2,FALSE))</f>
        <v/>
      </c>
      <c r="G13" s="51"/>
      <c r="H13" s="52">
        <f>IF(A13="",0,VLOOKUP(A13,#REF!,3,FALSE))</f>
        <v>0</v>
      </c>
      <c r="I13" s="52"/>
      <c r="J13" s="51"/>
      <c r="K13" s="51"/>
      <c r="L13" s="5">
        <f t="shared" si="0"/>
        <v>0</v>
      </c>
    </row>
    <row r="14" spans="1:12">
      <c r="A14" s="50"/>
      <c r="B14" s="51"/>
      <c r="C14" s="51"/>
      <c r="D14" s="51"/>
      <c r="E14" s="51"/>
      <c r="F14" s="51" t="str">
        <f>IF(A14="","",VLOOKUP(A14,#REF!,2,FALSE))</f>
        <v/>
      </c>
      <c r="G14" s="51"/>
      <c r="H14" s="52">
        <f>IF(A14="",0,VLOOKUP(A14,#REF!,3,FALSE))</f>
        <v>0</v>
      </c>
      <c r="I14" s="52"/>
      <c r="J14" s="51"/>
      <c r="K14" s="51"/>
      <c r="L14" s="5">
        <f t="shared" si="0"/>
        <v>0</v>
      </c>
    </row>
    <row r="15" spans="1:12">
      <c r="A15" s="50"/>
      <c r="B15" s="51"/>
      <c r="C15" s="51"/>
      <c r="D15" s="51"/>
      <c r="E15" s="51"/>
      <c r="F15" s="51" t="str">
        <f>IF(A15="","",VLOOKUP(A15,#REF!,2,FALSE))</f>
        <v/>
      </c>
      <c r="G15" s="51"/>
      <c r="H15" s="52">
        <f>IF(A15="",0,VLOOKUP(A15,#REF!,3,FALSE))</f>
        <v>0</v>
      </c>
      <c r="I15" s="52"/>
      <c r="J15" s="51"/>
      <c r="K15" s="51"/>
      <c r="L15" s="5">
        <f t="shared" si="0"/>
        <v>0</v>
      </c>
    </row>
    <row r="16" spans="1:12">
      <c r="A16" s="50"/>
      <c r="B16" s="51"/>
      <c r="C16" s="51"/>
      <c r="D16" s="51"/>
      <c r="E16" s="51"/>
      <c r="F16" s="51" t="str">
        <f>IF(A16="","",VLOOKUP(A16,#REF!,2,FALSE))</f>
        <v/>
      </c>
      <c r="G16" s="51"/>
      <c r="H16" s="52">
        <f>IF(A16="",0,VLOOKUP(A16,#REF!,3,FALSE))</f>
        <v>0</v>
      </c>
      <c r="I16" s="52"/>
      <c r="J16" s="51"/>
      <c r="K16" s="51"/>
      <c r="L16" s="5">
        <f t="shared" si="0"/>
        <v>0</v>
      </c>
    </row>
    <row r="17" spans="1:12">
      <c r="A17" s="50"/>
      <c r="B17" s="51"/>
      <c r="C17" s="51"/>
      <c r="D17" s="51"/>
      <c r="E17" s="51"/>
      <c r="F17" s="51" t="str">
        <f>IF(A17="","",VLOOKUP(A17,#REF!,2,FALSE))</f>
        <v/>
      </c>
      <c r="G17" s="51"/>
      <c r="H17" s="52">
        <f>IF(A17="",0,VLOOKUP(A17,#REF!,3,FALSE))</f>
        <v>0</v>
      </c>
      <c r="I17" s="52"/>
      <c r="J17" s="51"/>
      <c r="K17" s="51"/>
      <c r="L17" s="5">
        <f t="shared" si="0"/>
        <v>0</v>
      </c>
    </row>
    <row r="18" spans="1:12" ht="13.5" thickBot="1">
      <c r="A18" s="56" t="s">
        <v>12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6">
        <f>SUM(L10:L17)</f>
        <v>0</v>
      </c>
    </row>
    <row r="19" spans="1:12" ht="13.5" thickBot="1"/>
    <row r="20" spans="1:12" ht="13.5" thickBot="1">
      <c r="A20" s="24" t="s">
        <v>13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>
      <c r="A21" s="27" t="s">
        <v>0</v>
      </c>
      <c r="B21" s="28"/>
      <c r="C21" s="28"/>
      <c r="D21" s="28"/>
      <c r="E21" s="28"/>
      <c r="F21" s="28" t="s">
        <v>2</v>
      </c>
      <c r="G21" s="28"/>
      <c r="H21" s="28" t="s">
        <v>3</v>
      </c>
      <c r="I21" s="28"/>
      <c r="J21" s="28" t="s">
        <v>14</v>
      </c>
      <c r="K21" s="28"/>
      <c r="L21" s="14" t="s">
        <v>5</v>
      </c>
    </row>
    <row r="22" spans="1:12">
      <c r="A22" s="50"/>
      <c r="B22" s="51"/>
      <c r="C22" s="51"/>
      <c r="D22" s="51"/>
      <c r="E22" s="51"/>
      <c r="F22" s="51" t="str">
        <f>IF(A22="","",VLOOKUP(A22,#REF!,2,FALSE))</f>
        <v/>
      </c>
      <c r="G22" s="51"/>
      <c r="H22" s="51"/>
      <c r="I22" s="51"/>
      <c r="J22" s="52">
        <f>IF(A22="",0,VLOOKUP(A22,#REF!,3,FALSE))</f>
        <v>0</v>
      </c>
      <c r="K22" s="52"/>
      <c r="L22" s="5">
        <f t="shared" ref="L22:L29" si="1">J22*H22</f>
        <v>0</v>
      </c>
    </row>
    <row r="23" spans="1:12">
      <c r="A23" s="53"/>
      <c r="B23" s="54"/>
      <c r="C23" s="54"/>
      <c r="D23" s="54"/>
      <c r="E23" s="55"/>
      <c r="F23" s="51" t="str">
        <f>IF(A23="","",VLOOKUP(A23,#REF!,2,FALSE))</f>
        <v/>
      </c>
      <c r="G23" s="51"/>
      <c r="H23" s="51"/>
      <c r="I23" s="51"/>
      <c r="J23" s="52">
        <f>IF(A23="",0,VLOOKUP(A23,#REF!,3,FALSE))</f>
        <v>0</v>
      </c>
      <c r="K23" s="52"/>
      <c r="L23" s="5">
        <f t="shared" si="1"/>
        <v>0</v>
      </c>
    </row>
    <row r="24" spans="1:12">
      <c r="A24" s="53"/>
      <c r="B24" s="54"/>
      <c r="C24" s="54"/>
      <c r="D24" s="54"/>
      <c r="E24" s="55"/>
      <c r="F24" s="51" t="str">
        <f>IF(A24="","",VLOOKUP(A24,#REF!,2,FALSE))</f>
        <v/>
      </c>
      <c r="G24" s="51"/>
      <c r="H24" s="51"/>
      <c r="I24" s="51"/>
      <c r="J24" s="52">
        <f>IF(A24="",0,VLOOKUP(A24,#REF!,3,FALSE))</f>
        <v>0</v>
      </c>
      <c r="K24" s="52"/>
      <c r="L24" s="5">
        <f t="shared" si="1"/>
        <v>0</v>
      </c>
    </row>
    <row r="25" spans="1:12">
      <c r="A25" s="53"/>
      <c r="B25" s="54"/>
      <c r="C25" s="54"/>
      <c r="D25" s="54"/>
      <c r="E25" s="55"/>
      <c r="F25" s="51" t="str">
        <f>IF(A25="","",VLOOKUP(A25,#REF!,2,FALSE))</f>
        <v/>
      </c>
      <c r="G25" s="51"/>
      <c r="H25" s="51"/>
      <c r="I25" s="51"/>
      <c r="J25" s="52">
        <f>IF(A25="",0,VLOOKUP(A25,#REF!,3,FALSE))</f>
        <v>0</v>
      </c>
      <c r="K25" s="52"/>
      <c r="L25" s="5">
        <f t="shared" si="1"/>
        <v>0</v>
      </c>
    </row>
    <row r="26" spans="1:12">
      <c r="A26" s="53"/>
      <c r="B26" s="54"/>
      <c r="C26" s="54"/>
      <c r="D26" s="54"/>
      <c r="E26" s="55"/>
      <c r="F26" s="51" t="str">
        <f>IF(A26="","",VLOOKUP(A26,#REF!,2,FALSE))</f>
        <v/>
      </c>
      <c r="G26" s="51"/>
      <c r="H26" s="51"/>
      <c r="I26" s="51"/>
      <c r="J26" s="52">
        <f>IF(A26="",0,VLOOKUP(A26,#REF!,3,FALSE))</f>
        <v>0</v>
      </c>
      <c r="K26" s="52"/>
      <c r="L26" s="5">
        <f t="shared" si="1"/>
        <v>0</v>
      </c>
    </row>
    <row r="27" spans="1:12">
      <c r="A27" s="53"/>
      <c r="B27" s="54"/>
      <c r="C27" s="54"/>
      <c r="D27" s="54"/>
      <c r="E27" s="55"/>
      <c r="F27" s="51" t="str">
        <f>IF(A27="","",VLOOKUP(A27,#REF!,2,FALSE))</f>
        <v/>
      </c>
      <c r="G27" s="51"/>
      <c r="H27" s="51"/>
      <c r="I27" s="51"/>
      <c r="J27" s="52">
        <f>IF(A27="",0,VLOOKUP(A27,#REF!,3,FALSE))</f>
        <v>0</v>
      </c>
      <c r="K27" s="52"/>
      <c r="L27" s="5">
        <f t="shared" si="1"/>
        <v>0</v>
      </c>
    </row>
    <row r="28" spans="1:12">
      <c r="A28" s="53"/>
      <c r="B28" s="54"/>
      <c r="C28" s="54"/>
      <c r="D28" s="54"/>
      <c r="E28" s="55"/>
      <c r="F28" s="51" t="str">
        <f>IF(A28="","",VLOOKUP(A28,#REF!,2,FALSE))</f>
        <v/>
      </c>
      <c r="G28" s="51"/>
      <c r="H28" s="51"/>
      <c r="I28" s="51"/>
      <c r="J28" s="52">
        <f>IF(A28="",0,VLOOKUP(A28,#REF!,3,FALSE))</f>
        <v>0</v>
      </c>
      <c r="K28" s="52"/>
      <c r="L28" s="5">
        <f t="shared" si="1"/>
        <v>0</v>
      </c>
    </row>
    <row r="29" spans="1:12">
      <c r="A29" s="53"/>
      <c r="B29" s="54"/>
      <c r="C29" s="54"/>
      <c r="D29" s="54"/>
      <c r="E29" s="55"/>
      <c r="F29" s="51" t="str">
        <f>IF(A29="","",VLOOKUP(A29,#REF!,2,FALSE))</f>
        <v/>
      </c>
      <c r="G29" s="51"/>
      <c r="H29" s="51"/>
      <c r="I29" s="51"/>
      <c r="J29" s="52">
        <f>IF(A29="",0,VLOOKUP(A29,#REF!,3,FALSE))</f>
        <v>0</v>
      </c>
      <c r="K29" s="52"/>
      <c r="L29" s="5">
        <f t="shared" si="1"/>
        <v>0</v>
      </c>
    </row>
    <row r="30" spans="1:12" ht="13.5" thickBot="1">
      <c r="A30" s="56" t="s">
        <v>15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">
        <f>SUM(L22:L29)</f>
        <v>0</v>
      </c>
    </row>
    <row r="31" spans="1:12" ht="13.5" thickBot="1"/>
    <row r="32" spans="1:12" ht="13.5" thickBot="1">
      <c r="A32" s="24" t="s">
        <v>16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</row>
    <row r="33" spans="1:12">
      <c r="A33" s="27" t="s">
        <v>0</v>
      </c>
      <c r="B33" s="28"/>
      <c r="C33" s="28"/>
      <c r="D33" s="28"/>
      <c r="E33" s="28"/>
      <c r="F33" s="17" t="s">
        <v>2</v>
      </c>
      <c r="G33" s="17" t="s">
        <v>17</v>
      </c>
      <c r="H33" s="17" t="s">
        <v>18</v>
      </c>
      <c r="I33" s="17" t="s">
        <v>19</v>
      </c>
      <c r="J33" s="28" t="s">
        <v>7</v>
      </c>
      <c r="K33" s="28"/>
      <c r="L33" s="14" t="s">
        <v>20</v>
      </c>
    </row>
    <row r="34" spans="1:12">
      <c r="A34" s="50"/>
      <c r="B34" s="51"/>
      <c r="C34" s="51"/>
      <c r="D34" s="51"/>
      <c r="E34" s="51"/>
      <c r="F34" s="1" t="str">
        <f>IF(A34="","",VLOOKUP(A34,#REF!,2,FALSE))</f>
        <v/>
      </c>
      <c r="G34" s="8"/>
      <c r="H34" s="8"/>
      <c r="I34" s="8">
        <f t="shared" ref="I34:I41" si="2">H34*G34</f>
        <v>0</v>
      </c>
      <c r="J34" s="52">
        <f>IF(A34="",0,VLOOKUP(A34,#REF!,3,FALSE))</f>
        <v>0</v>
      </c>
      <c r="K34" s="52"/>
      <c r="L34" s="5">
        <f t="shared" ref="L34:L41" si="3">J34*I34</f>
        <v>0</v>
      </c>
    </row>
    <row r="35" spans="1:12">
      <c r="A35" s="50"/>
      <c r="B35" s="51"/>
      <c r="C35" s="51"/>
      <c r="D35" s="51"/>
      <c r="E35" s="51"/>
      <c r="F35" s="12" t="str">
        <f>IF(A35="","",VLOOKUP(A35,#REF!,2,FALSE))</f>
        <v/>
      </c>
      <c r="G35" s="8"/>
      <c r="H35" s="8"/>
      <c r="I35" s="8">
        <f t="shared" si="2"/>
        <v>0</v>
      </c>
      <c r="J35" s="52">
        <f>IF(A35="",0,VLOOKUP(A35,#REF!,3,FALSE))</f>
        <v>0</v>
      </c>
      <c r="K35" s="52"/>
      <c r="L35" s="5">
        <f t="shared" si="3"/>
        <v>0</v>
      </c>
    </row>
    <row r="36" spans="1:12">
      <c r="A36" s="50"/>
      <c r="B36" s="51"/>
      <c r="C36" s="51"/>
      <c r="D36" s="51"/>
      <c r="E36" s="51"/>
      <c r="F36" s="12" t="str">
        <f>IF(A36="","",VLOOKUP(A36,#REF!,2,FALSE))</f>
        <v/>
      </c>
      <c r="G36" s="8"/>
      <c r="H36" s="8"/>
      <c r="I36" s="8">
        <f t="shared" si="2"/>
        <v>0</v>
      </c>
      <c r="J36" s="52">
        <f>IF(A36="",0,VLOOKUP(A36,#REF!,3,FALSE))</f>
        <v>0</v>
      </c>
      <c r="K36" s="52"/>
      <c r="L36" s="5">
        <f t="shared" si="3"/>
        <v>0</v>
      </c>
    </row>
    <row r="37" spans="1:12">
      <c r="A37" s="50"/>
      <c r="B37" s="51"/>
      <c r="C37" s="51"/>
      <c r="D37" s="51"/>
      <c r="E37" s="51"/>
      <c r="F37" s="12" t="str">
        <f>IF(A37="","",VLOOKUP(A37,#REF!,2,FALSE))</f>
        <v/>
      </c>
      <c r="G37" s="8"/>
      <c r="H37" s="8"/>
      <c r="I37" s="8">
        <f t="shared" si="2"/>
        <v>0</v>
      </c>
      <c r="J37" s="52">
        <f>IF(A37="",0,VLOOKUP(A37,#REF!,3,FALSE))</f>
        <v>0</v>
      </c>
      <c r="K37" s="52"/>
      <c r="L37" s="5">
        <f t="shared" si="3"/>
        <v>0</v>
      </c>
    </row>
    <row r="38" spans="1:12">
      <c r="A38" s="50"/>
      <c r="B38" s="51"/>
      <c r="C38" s="51"/>
      <c r="D38" s="51"/>
      <c r="E38" s="51"/>
      <c r="F38" s="12" t="str">
        <f>IF(A38="","",VLOOKUP(A38,#REF!,2,FALSE))</f>
        <v/>
      </c>
      <c r="G38" s="8"/>
      <c r="H38" s="8"/>
      <c r="I38" s="8">
        <f t="shared" si="2"/>
        <v>0</v>
      </c>
      <c r="J38" s="52">
        <f>IF(A38="",0,VLOOKUP(A38,#REF!,3,FALSE))</f>
        <v>0</v>
      </c>
      <c r="K38" s="52"/>
      <c r="L38" s="5">
        <f t="shared" si="3"/>
        <v>0</v>
      </c>
    </row>
    <row r="39" spans="1:12">
      <c r="A39" s="50"/>
      <c r="B39" s="51"/>
      <c r="C39" s="51"/>
      <c r="D39" s="51"/>
      <c r="E39" s="51"/>
      <c r="F39" s="12" t="str">
        <f>IF(A39="","",VLOOKUP(A39,#REF!,2,FALSE))</f>
        <v/>
      </c>
      <c r="G39" s="8"/>
      <c r="H39" s="8"/>
      <c r="I39" s="8">
        <f t="shared" si="2"/>
        <v>0</v>
      </c>
      <c r="J39" s="52">
        <f>IF(A39="",0,VLOOKUP(A39,#REF!,3,FALSE))</f>
        <v>0</v>
      </c>
      <c r="K39" s="52"/>
      <c r="L39" s="5">
        <f t="shared" si="3"/>
        <v>0</v>
      </c>
    </row>
    <row r="40" spans="1:12">
      <c r="A40" s="50"/>
      <c r="B40" s="51"/>
      <c r="C40" s="51"/>
      <c r="D40" s="51"/>
      <c r="E40" s="51"/>
      <c r="F40" s="12" t="str">
        <f>IF(A40="","",VLOOKUP(A40,#REF!,2,FALSE))</f>
        <v/>
      </c>
      <c r="G40" s="8"/>
      <c r="H40" s="8"/>
      <c r="I40" s="8">
        <f t="shared" si="2"/>
        <v>0</v>
      </c>
      <c r="J40" s="52">
        <f>IF(A40="",0,VLOOKUP(A40,#REF!,3,FALSE))</f>
        <v>0</v>
      </c>
      <c r="K40" s="52"/>
      <c r="L40" s="5">
        <f t="shared" si="3"/>
        <v>0</v>
      </c>
    </row>
    <row r="41" spans="1:12">
      <c r="A41" s="50"/>
      <c r="B41" s="51"/>
      <c r="C41" s="51"/>
      <c r="D41" s="51"/>
      <c r="E41" s="51"/>
      <c r="F41" s="12" t="str">
        <f>IF(A41="","",VLOOKUP(A41,#REF!,2,FALSE))</f>
        <v/>
      </c>
      <c r="G41" s="8"/>
      <c r="H41" s="8"/>
      <c r="I41" s="8">
        <f t="shared" si="2"/>
        <v>0</v>
      </c>
      <c r="J41" s="52">
        <f>IF(A41="",0,VLOOKUP(A41,#REF!,3,FALSE))</f>
        <v>0</v>
      </c>
      <c r="K41" s="52"/>
      <c r="L41" s="5">
        <f t="shared" si="3"/>
        <v>0</v>
      </c>
    </row>
    <row r="42" spans="1:12" ht="13.5" thickBot="1">
      <c r="A42" s="56" t="s">
        <v>21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7">
        <f>SUM(L34:L41)</f>
        <v>0</v>
      </c>
    </row>
    <row r="43" spans="1: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8"/>
    </row>
    <row r="44" spans="1: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8"/>
    </row>
    <row r="45" spans="1:12">
      <c r="A45" s="58" t="s">
        <v>31</v>
      </c>
      <c r="B45" s="58"/>
      <c r="C45" s="58"/>
      <c r="K45" s="59"/>
      <c r="L45" s="59"/>
    </row>
    <row r="46" spans="1:12" ht="13.5" thickBot="1"/>
    <row r="47" spans="1:12" ht="30" customHeight="1">
      <c r="A47" s="35"/>
      <c r="B47" s="36"/>
      <c r="C47" s="32" t="s">
        <v>8</v>
      </c>
      <c r="D47" s="32"/>
      <c r="E47" s="32"/>
      <c r="F47" s="32"/>
      <c r="G47" s="32"/>
      <c r="H47" s="32"/>
      <c r="I47" s="32"/>
      <c r="J47" s="44" t="s">
        <v>27</v>
      </c>
      <c r="K47" s="45"/>
      <c r="L47" s="41"/>
    </row>
    <row r="48" spans="1:12" ht="30" customHeight="1">
      <c r="A48" s="37"/>
      <c r="B48" s="38"/>
      <c r="C48" s="33"/>
      <c r="D48" s="33"/>
      <c r="E48" s="33"/>
      <c r="F48" s="33"/>
      <c r="G48" s="33"/>
      <c r="H48" s="33"/>
      <c r="I48" s="33"/>
      <c r="J48" s="46" t="s">
        <v>28</v>
      </c>
      <c r="K48" s="47"/>
      <c r="L48" s="42"/>
    </row>
    <row r="49" spans="1:12" ht="30" customHeight="1" thickBot="1">
      <c r="A49" s="39"/>
      <c r="B49" s="40"/>
      <c r="C49" s="34"/>
      <c r="D49" s="34"/>
      <c r="E49" s="34"/>
      <c r="F49" s="34"/>
      <c r="G49" s="34"/>
      <c r="H49" s="34"/>
      <c r="I49" s="34"/>
      <c r="J49" s="48" t="s">
        <v>29</v>
      </c>
      <c r="K49" s="49"/>
      <c r="L49" s="43"/>
    </row>
    <row r="50" spans="1:12" ht="13.5" thickBot="1"/>
    <row r="51" spans="1:12" ht="13.5" thickBot="1">
      <c r="A51" s="24" t="s">
        <v>22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</row>
    <row r="52" spans="1:12">
      <c r="A52" s="27" t="s">
        <v>0</v>
      </c>
      <c r="B52" s="28"/>
      <c r="C52" s="28"/>
      <c r="D52" s="28"/>
      <c r="E52" s="28"/>
      <c r="F52" s="17" t="s">
        <v>3</v>
      </c>
      <c r="G52" s="17" t="s">
        <v>4</v>
      </c>
      <c r="H52" s="17" t="s">
        <v>23</v>
      </c>
      <c r="I52" s="28" t="s">
        <v>24</v>
      </c>
      <c r="J52" s="28"/>
      <c r="K52" s="17" t="s">
        <v>10</v>
      </c>
      <c r="L52" s="14" t="s">
        <v>6</v>
      </c>
    </row>
    <row r="53" spans="1:12">
      <c r="A53" s="50"/>
      <c r="B53" s="51"/>
      <c r="C53" s="51"/>
      <c r="D53" s="51"/>
      <c r="E53" s="51"/>
      <c r="F53" s="1"/>
      <c r="G53" s="9">
        <f>IF(A53="",0,VLOOKUP(A53,#REF!,2,FALSE))</f>
        <v>0</v>
      </c>
      <c r="H53" s="10">
        <f>IF(A53="",0,VLOOKUP(A53,#REF!,3,FALSE))</f>
        <v>0</v>
      </c>
      <c r="I53" s="61">
        <f t="shared" ref="I53" si="4">IF(A53="",0,H53*G53*F53)</f>
        <v>0</v>
      </c>
      <c r="J53" s="51"/>
      <c r="K53" s="1"/>
      <c r="L53" s="5">
        <f>K53*I53</f>
        <v>0</v>
      </c>
    </row>
    <row r="54" spans="1:12">
      <c r="A54" s="50"/>
      <c r="B54" s="51"/>
      <c r="C54" s="51"/>
      <c r="D54" s="51"/>
      <c r="E54" s="51"/>
      <c r="F54" s="1"/>
      <c r="G54" s="13">
        <f>IF(A54="",0,VLOOKUP(A54,#REF!,2,FALSE))</f>
        <v>0</v>
      </c>
      <c r="H54" s="10">
        <f>IF(A54="",0,VLOOKUP(A54,#REF!,3,FALSE))</f>
        <v>0</v>
      </c>
      <c r="I54" s="61">
        <f t="shared" ref="I54:I60" si="5">IF(A54="",0,H54*G54*F54)</f>
        <v>0</v>
      </c>
      <c r="J54" s="51"/>
      <c r="K54" s="1"/>
      <c r="L54" s="5">
        <f t="shared" ref="L54:L60" si="6">K54*I54</f>
        <v>0</v>
      </c>
    </row>
    <row r="55" spans="1:12">
      <c r="A55" s="50"/>
      <c r="B55" s="51"/>
      <c r="C55" s="51"/>
      <c r="D55" s="51"/>
      <c r="E55" s="51"/>
      <c r="F55" s="1"/>
      <c r="G55" s="13">
        <f>IF(A55="",0,VLOOKUP(A55,#REF!,2,FALSE))</f>
        <v>0</v>
      </c>
      <c r="H55" s="10">
        <f>IF(A55="",0,VLOOKUP(A55,#REF!,3,FALSE))</f>
        <v>0</v>
      </c>
      <c r="I55" s="61">
        <f t="shared" si="5"/>
        <v>0</v>
      </c>
      <c r="J55" s="51"/>
      <c r="K55" s="1"/>
      <c r="L55" s="5">
        <f t="shared" si="6"/>
        <v>0</v>
      </c>
    </row>
    <row r="56" spans="1:12">
      <c r="A56" s="50"/>
      <c r="B56" s="51"/>
      <c r="C56" s="51"/>
      <c r="D56" s="51"/>
      <c r="E56" s="51"/>
      <c r="F56" s="1"/>
      <c r="G56" s="13">
        <f>IF(A56="",0,VLOOKUP(A56,#REF!,2,FALSE))</f>
        <v>0</v>
      </c>
      <c r="H56" s="10">
        <f>IF(A56="",0,VLOOKUP(A56,#REF!,3,FALSE))</f>
        <v>0</v>
      </c>
      <c r="I56" s="61">
        <f t="shared" si="5"/>
        <v>0</v>
      </c>
      <c r="J56" s="51"/>
      <c r="K56" s="1"/>
      <c r="L56" s="5">
        <f t="shared" si="6"/>
        <v>0</v>
      </c>
    </row>
    <row r="57" spans="1:12">
      <c r="A57" s="50"/>
      <c r="B57" s="51"/>
      <c r="C57" s="51"/>
      <c r="D57" s="51"/>
      <c r="E57" s="51"/>
      <c r="F57" s="1"/>
      <c r="G57" s="13">
        <f>IF(A57="",0,VLOOKUP(A57,#REF!,2,FALSE))</f>
        <v>0</v>
      </c>
      <c r="H57" s="10">
        <f>IF(A57="",0,VLOOKUP(A57,#REF!,3,FALSE))</f>
        <v>0</v>
      </c>
      <c r="I57" s="61">
        <f t="shared" si="5"/>
        <v>0</v>
      </c>
      <c r="J57" s="51"/>
      <c r="K57" s="1"/>
      <c r="L57" s="5">
        <f t="shared" si="6"/>
        <v>0</v>
      </c>
    </row>
    <row r="58" spans="1:12">
      <c r="A58" s="50"/>
      <c r="B58" s="51"/>
      <c r="C58" s="51"/>
      <c r="D58" s="51"/>
      <c r="E58" s="51"/>
      <c r="F58" s="1"/>
      <c r="G58" s="13">
        <f>IF(A58="",0,VLOOKUP(A58,#REF!,2,FALSE))</f>
        <v>0</v>
      </c>
      <c r="H58" s="10">
        <f>IF(A58="",0,VLOOKUP(A58,#REF!,3,FALSE))</f>
        <v>0</v>
      </c>
      <c r="I58" s="61">
        <f t="shared" si="5"/>
        <v>0</v>
      </c>
      <c r="J58" s="51"/>
      <c r="K58" s="1"/>
      <c r="L58" s="5">
        <f t="shared" si="6"/>
        <v>0</v>
      </c>
    </row>
    <row r="59" spans="1:12">
      <c r="A59" s="50"/>
      <c r="B59" s="51"/>
      <c r="C59" s="51"/>
      <c r="D59" s="51"/>
      <c r="E59" s="51"/>
      <c r="F59" s="1"/>
      <c r="G59" s="13">
        <f>IF(A59="",0,VLOOKUP(A59,#REF!,2,FALSE))</f>
        <v>0</v>
      </c>
      <c r="H59" s="10">
        <f>IF(A59="",0,VLOOKUP(A59,#REF!,3,FALSE))</f>
        <v>0</v>
      </c>
      <c r="I59" s="61">
        <f t="shared" si="5"/>
        <v>0</v>
      </c>
      <c r="J59" s="51"/>
      <c r="K59" s="1"/>
      <c r="L59" s="5">
        <f t="shared" si="6"/>
        <v>0</v>
      </c>
    </row>
    <row r="60" spans="1:12">
      <c r="A60" s="50"/>
      <c r="B60" s="51"/>
      <c r="C60" s="51"/>
      <c r="D60" s="51"/>
      <c r="E60" s="51"/>
      <c r="F60" s="1"/>
      <c r="G60" s="13">
        <f>IF(A60="",0,VLOOKUP(A60,#REF!,2,FALSE))</f>
        <v>0</v>
      </c>
      <c r="H60" s="10">
        <f>IF(A60="",0,VLOOKUP(A60,#REF!,3,FALSE))</f>
        <v>0</v>
      </c>
      <c r="I60" s="61">
        <f t="shared" si="5"/>
        <v>0</v>
      </c>
      <c r="J60" s="51"/>
      <c r="K60" s="1"/>
      <c r="L60" s="5">
        <f t="shared" si="6"/>
        <v>0</v>
      </c>
    </row>
    <row r="61" spans="1:12" ht="13.5" thickBot="1">
      <c r="A61" s="56" t="s">
        <v>25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6">
        <f>SUM(L53:L60)</f>
        <v>0</v>
      </c>
    </row>
    <row r="62" spans="1:12" ht="13.5" thickBot="1"/>
    <row r="63" spans="1:12" ht="13.5" thickBot="1">
      <c r="A63" s="62" t="s">
        <v>26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11">
        <f>L61+L42+L30+L18</f>
        <v>0</v>
      </c>
    </row>
    <row r="68" spans="2:11" ht="15" customHeight="1">
      <c r="B68" s="58" t="s">
        <v>38</v>
      </c>
      <c r="C68" s="58"/>
      <c r="D68" s="58"/>
      <c r="E68" s="58"/>
      <c r="H68" s="64" t="s">
        <v>44</v>
      </c>
      <c r="I68" s="64"/>
      <c r="J68" s="64"/>
      <c r="K68" s="64"/>
    </row>
    <row r="69" spans="2:11" ht="15" customHeight="1">
      <c r="B69" s="60" t="s">
        <v>33</v>
      </c>
      <c r="C69" s="60"/>
      <c r="D69" s="60"/>
      <c r="H69" s="60" t="s">
        <v>34</v>
      </c>
      <c r="I69" s="58"/>
      <c r="J69" s="58"/>
      <c r="K69" s="58"/>
    </row>
    <row r="70" spans="2:11" ht="15" customHeight="1">
      <c r="B70" s="20" t="s">
        <v>39</v>
      </c>
      <c r="C70" s="20"/>
      <c r="D70" s="20"/>
      <c r="E70" s="20"/>
      <c r="H70" s="58" t="s">
        <v>41</v>
      </c>
      <c r="I70" s="58"/>
      <c r="J70" s="58"/>
      <c r="K70" s="58"/>
    </row>
    <row r="71" spans="2:11">
      <c r="B71" s="20" t="s">
        <v>40</v>
      </c>
      <c r="C71" s="20"/>
      <c r="D71" s="20"/>
      <c r="E71" s="20"/>
      <c r="H71" s="58" t="s">
        <v>42</v>
      </c>
      <c r="I71" s="58"/>
      <c r="J71" s="58"/>
      <c r="K71" s="58"/>
    </row>
    <row r="76" spans="2:11">
      <c r="B76" s="58" t="s">
        <v>38</v>
      </c>
      <c r="C76" s="58"/>
      <c r="D76" s="58"/>
      <c r="E76" s="58"/>
      <c r="H76" s="64" t="s">
        <v>44</v>
      </c>
      <c r="I76" s="64"/>
      <c r="J76" s="64"/>
      <c r="K76" s="64"/>
    </row>
    <row r="77" spans="2:11">
      <c r="B77" s="60" t="s">
        <v>33</v>
      </c>
      <c r="C77" s="60"/>
      <c r="D77" s="60"/>
      <c r="H77" s="60" t="s">
        <v>34</v>
      </c>
      <c r="I77" s="58"/>
      <c r="J77" s="58"/>
      <c r="K77" s="58"/>
    </row>
    <row r="78" spans="2:11">
      <c r="B78" s="58" t="s">
        <v>36</v>
      </c>
      <c r="C78" s="58"/>
      <c r="D78" s="58"/>
      <c r="E78" s="58"/>
      <c r="H78" s="58" t="s">
        <v>43</v>
      </c>
      <c r="I78" s="58"/>
      <c r="J78" s="58"/>
      <c r="K78" s="58"/>
    </row>
    <row r="79" spans="2:11">
      <c r="B79" s="58" t="s">
        <v>37</v>
      </c>
      <c r="C79" s="58"/>
      <c r="D79" s="58"/>
      <c r="H79" s="58" t="s">
        <v>35</v>
      </c>
      <c r="I79" s="58"/>
      <c r="J79" s="58"/>
      <c r="K79" s="58"/>
    </row>
    <row r="91" spans="1:12" ht="15" customHeight="1">
      <c r="A91" s="58" t="s">
        <v>32</v>
      </c>
      <c r="B91" s="58"/>
      <c r="C91" s="58"/>
      <c r="K91" s="59"/>
      <c r="L91" s="59"/>
    </row>
  </sheetData>
  <mergeCells count="149">
    <mergeCell ref="A91:C91"/>
    <mergeCell ref="K91:L91"/>
    <mergeCell ref="A57:E57"/>
    <mergeCell ref="I57:J57"/>
    <mergeCell ref="H77:K77"/>
    <mergeCell ref="H78:K78"/>
    <mergeCell ref="H79:K79"/>
    <mergeCell ref="B78:E78"/>
    <mergeCell ref="B68:E68"/>
    <mergeCell ref="B76:E76"/>
    <mergeCell ref="H68:K68"/>
    <mergeCell ref="H76:K76"/>
    <mergeCell ref="A58:E58"/>
    <mergeCell ref="I58:J58"/>
    <mergeCell ref="H70:K70"/>
    <mergeCell ref="H71:K71"/>
    <mergeCell ref="B79:D79"/>
    <mergeCell ref="B69:D69"/>
    <mergeCell ref="H69:K69"/>
    <mergeCell ref="B77:D77"/>
    <mergeCell ref="A53:E53"/>
    <mergeCell ref="I53:J53"/>
    <mergeCell ref="A54:E54"/>
    <mergeCell ref="I54:J54"/>
    <mergeCell ref="A55:E55"/>
    <mergeCell ref="I55:J55"/>
    <mergeCell ref="A59:E59"/>
    <mergeCell ref="I59:J59"/>
    <mergeCell ref="A60:E60"/>
    <mergeCell ref="I60:J60"/>
    <mergeCell ref="A61:K61"/>
    <mergeCell ref="A63:K63"/>
    <mergeCell ref="A56:E56"/>
    <mergeCell ref="I56:J56"/>
    <mergeCell ref="A38:E38"/>
    <mergeCell ref="J38:K38"/>
    <mergeCell ref="A39:E39"/>
    <mergeCell ref="J39:K39"/>
    <mergeCell ref="A40:E40"/>
    <mergeCell ref="J40:K40"/>
    <mergeCell ref="A35:E35"/>
    <mergeCell ref="J35:K35"/>
    <mergeCell ref="A36:E36"/>
    <mergeCell ref="J36:K36"/>
    <mergeCell ref="A37:E37"/>
    <mergeCell ref="J37:K37"/>
    <mergeCell ref="A41:E41"/>
    <mergeCell ref="J41:K41"/>
    <mergeCell ref="A42:K42"/>
    <mergeCell ref="A51:L51"/>
    <mergeCell ref="A52:E52"/>
    <mergeCell ref="I52:J52"/>
    <mergeCell ref="A47:B49"/>
    <mergeCell ref="C47:I49"/>
    <mergeCell ref="J47:K47"/>
    <mergeCell ref="L47:L49"/>
    <mergeCell ref="J48:K48"/>
    <mergeCell ref="J49:K49"/>
    <mergeCell ref="A45:C45"/>
    <mergeCell ref="K45:L45"/>
    <mergeCell ref="A30:K30"/>
    <mergeCell ref="A32:L32"/>
    <mergeCell ref="A33:E33"/>
    <mergeCell ref="J33:K33"/>
    <mergeCell ref="A34:E34"/>
    <mergeCell ref="J34:K34"/>
    <mergeCell ref="A28:E28"/>
    <mergeCell ref="F28:G28"/>
    <mergeCell ref="H28:I28"/>
    <mergeCell ref="J28:K28"/>
    <mergeCell ref="A29:E29"/>
    <mergeCell ref="F29:G29"/>
    <mergeCell ref="H29:I29"/>
    <mergeCell ref="J29:K29"/>
    <mergeCell ref="A26:E26"/>
    <mergeCell ref="F26:G26"/>
    <mergeCell ref="H26:I26"/>
    <mergeCell ref="J26:K26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A18:K18"/>
    <mergeCell ref="A20:L20"/>
    <mergeCell ref="A21:E21"/>
    <mergeCell ref="F21:G21"/>
    <mergeCell ref="H21:I21"/>
    <mergeCell ref="J21:K21"/>
    <mergeCell ref="A16:E16"/>
    <mergeCell ref="F16:G16"/>
    <mergeCell ref="H16:I16"/>
    <mergeCell ref="J16:K16"/>
    <mergeCell ref="A17:E17"/>
    <mergeCell ref="F17:G17"/>
    <mergeCell ref="H17:I17"/>
    <mergeCell ref="J17:K17"/>
    <mergeCell ref="A14:E14"/>
    <mergeCell ref="F14:G14"/>
    <mergeCell ref="H14:I14"/>
    <mergeCell ref="J14:K14"/>
    <mergeCell ref="A15:E15"/>
    <mergeCell ref="F15:G15"/>
    <mergeCell ref="H15:I15"/>
    <mergeCell ref="J15:K15"/>
    <mergeCell ref="A12:E12"/>
    <mergeCell ref="F12:G12"/>
    <mergeCell ref="H12:I12"/>
    <mergeCell ref="J12:K12"/>
    <mergeCell ref="A13:E13"/>
    <mergeCell ref="F13:G13"/>
    <mergeCell ref="H13:I13"/>
    <mergeCell ref="J13:K13"/>
    <mergeCell ref="A10:E10"/>
    <mergeCell ref="F10:G10"/>
    <mergeCell ref="H10:I10"/>
    <mergeCell ref="J10:K10"/>
    <mergeCell ref="A11:E11"/>
    <mergeCell ref="F11:G11"/>
    <mergeCell ref="H11:I11"/>
    <mergeCell ref="J11:K11"/>
    <mergeCell ref="B6:K6"/>
    <mergeCell ref="A8:L8"/>
    <mergeCell ref="A9:E9"/>
    <mergeCell ref="F9:G9"/>
    <mergeCell ref="H9:I9"/>
    <mergeCell ref="J9:K9"/>
    <mergeCell ref="B5:K5"/>
    <mergeCell ref="C1:I3"/>
    <mergeCell ref="A1:B3"/>
    <mergeCell ref="L1:L3"/>
    <mergeCell ref="J1:K1"/>
    <mergeCell ref="J2:K2"/>
    <mergeCell ref="J3:K3"/>
  </mergeCells>
  <dataValidations disablePrompts="1" count="1">
    <dataValidation type="list" allowBlank="1" showInputMessage="1" showErrorMessage="1" sqref="A53:E60">
      <formula1>#REF!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ANÁLISIS DE PRECIOS UNITARIOS</vt:lpstr>
      <vt:lpstr>'ANÁLISIS DE PRECIOS UNITARIOS'!Área_de_impresión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</cp:lastModifiedBy>
  <cp:lastPrinted>2020-12-18T03:45:34Z</cp:lastPrinted>
  <dcterms:created xsi:type="dcterms:W3CDTF">2020-01-31T16:36:58Z</dcterms:created>
  <dcterms:modified xsi:type="dcterms:W3CDTF">2021-03-13T01:52:30Z</dcterms:modified>
</cp:coreProperties>
</file>